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31_pm_beschaffung\10_team\60_Homepage\01_Planung und Formulare\Anschlussgesuche (TAG, EVU)\TAG_Technisches Anschlussgesuch\2024\V.1\"/>
    </mc:Choice>
  </mc:AlternateContent>
  <xr:revisionPtr revIDLastSave="0" documentId="13_ncr:1_{9CA662BC-81B0-41EB-8C88-45D2AB9B0D85}" xr6:coauthVersionLast="47" xr6:coauthVersionMax="47" xr10:uidLastSave="{00000000-0000-0000-0000-000000000000}"/>
  <workbookProtection workbookAlgorithmName="SHA-512" workbookHashValue="o3iZseG8vBvNg6biSmdofbFu040TvjNlhnxISlAUXBTWxrjuUewD9dGyMcQYTJ/u19t4qwtfQcXSYgqUeTrhVw==" workbookSaltValue="LR8w6dI3UB02Uc9vTJDRsA==" workbookSpinCount="100000" lockStructure="1"/>
  <bookViews>
    <workbookView xWindow="-120" yWindow="-120" windowWidth="29040" windowHeight="15225" xr2:uid="{00000000-000D-0000-FFFF-FFFF00000000}"/>
  </bookViews>
  <sheets>
    <sheet name="TAG" sheetId="6" r:id="rId1"/>
    <sheet name="Data" sheetId="2" state="hidden" r:id="rId2"/>
    <sheet name="Datenquelle" sheetId="7" state="hidden" r:id="rId3"/>
  </sheets>
  <externalReferences>
    <externalReference r:id="rId4"/>
  </externalReferences>
  <definedNames>
    <definedName name="_xlnm.Print_Area" localSheetId="2">Datenquelle!$A$1:$AL$247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2" i="7" l="1"/>
  <c r="AR39" i="6"/>
  <c r="G204" i="7"/>
  <c r="G203" i="7"/>
  <c r="G202" i="7"/>
  <c r="G201" i="7"/>
  <c r="S39" i="6" l="1"/>
  <c r="L203" i="7" l="1"/>
  <c r="L202" i="7"/>
  <c r="L201" i="7"/>
  <c r="J201" i="7"/>
  <c r="AW35" i="6"/>
  <c r="AF35" i="6"/>
  <c r="AW34" i="6"/>
  <c r="AH34" i="6"/>
  <c r="AY33" i="6"/>
  <c r="AF33" i="6"/>
  <c r="AB67" i="7" l="1"/>
  <c r="AB66" i="7"/>
  <c r="AB157" i="7"/>
  <c r="K157" i="7"/>
  <c r="AB156" i="7"/>
  <c r="K156" i="7"/>
  <c r="AB155" i="7"/>
  <c r="K155" i="7"/>
  <c r="AB154" i="7"/>
  <c r="K154" i="7"/>
  <c r="AB153" i="7"/>
  <c r="K153" i="7"/>
  <c r="AB152" i="7"/>
  <c r="K152" i="7"/>
  <c r="AB151" i="7"/>
  <c r="K151" i="7"/>
  <c r="AB150" i="7"/>
  <c r="K150" i="7"/>
  <c r="AB149" i="7"/>
  <c r="K149" i="7"/>
  <c r="AB148" i="7"/>
  <c r="K148" i="7"/>
  <c r="AB147" i="7"/>
  <c r="K147" i="7"/>
  <c r="AB146" i="7"/>
  <c r="K146" i="7"/>
  <c r="AB145" i="7"/>
  <c r="K145" i="7"/>
  <c r="AB169" i="7"/>
  <c r="K169" i="7"/>
  <c r="AB168" i="7"/>
  <c r="K168" i="7"/>
  <c r="AB167" i="7"/>
  <c r="K167" i="7"/>
  <c r="AB166" i="7"/>
  <c r="K166" i="7"/>
  <c r="AB165" i="7"/>
  <c r="K165" i="7"/>
  <c r="AB164" i="7"/>
  <c r="K164" i="7"/>
  <c r="AB163" i="7"/>
  <c r="K163" i="7"/>
  <c r="AB162" i="7"/>
  <c r="K162" i="7"/>
  <c r="AB161" i="7"/>
  <c r="K161" i="7"/>
  <c r="AB174" i="7"/>
  <c r="K174" i="7"/>
  <c r="AB173" i="7"/>
  <c r="K173" i="7"/>
  <c r="AB172" i="7"/>
  <c r="K172" i="7"/>
  <c r="AB171" i="7"/>
  <c r="K171" i="7"/>
  <c r="AB180" i="7"/>
  <c r="K180" i="7"/>
  <c r="AB179" i="7"/>
  <c r="K179" i="7"/>
  <c r="AB178" i="7"/>
  <c r="K178" i="7"/>
  <c r="AB177" i="7"/>
  <c r="K177" i="7"/>
  <c r="AB176" i="7"/>
  <c r="K176" i="7"/>
  <c r="AB192" i="7"/>
  <c r="K192" i="7"/>
  <c r="AB191" i="7"/>
  <c r="K191" i="7"/>
  <c r="AB190" i="7"/>
  <c r="K190" i="7"/>
  <c r="AB189" i="7"/>
  <c r="K189" i="7"/>
  <c r="AB188" i="7"/>
  <c r="K188" i="7"/>
  <c r="AB187" i="7"/>
  <c r="K187" i="7"/>
  <c r="AB186" i="7"/>
  <c r="K186" i="7"/>
  <c r="AB185" i="7"/>
  <c r="K185" i="7"/>
  <c r="AB184" i="7"/>
  <c r="K184" i="7"/>
  <c r="AB197" i="7"/>
  <c r="K197" i="7"/>
  <c r="AB196" i="7"/>
  <c r="K196" i="7"/>
  <c r="AB195" i="7"/>
  <c r="K195" i="7"/>
  <c r="AB194" i="7"/>
  <c r="K194" i="7"/>
  <c r="AB123" i="7"/>
  <c r="AL123" i="7" s="1"/>
  <c r="K123" i="7"/>
  <c r="AB122" i="7"/>
  <c r="AL122" i="7" s="1"/>
  <c r="K122" i="7"/>
  <c r="AB121" i="7"/>
  <c r="AL121" i="7" s="1"/>
  <c r="K121" i="7"/>
  <c r="AB120" i="7"/>
  <c r="AL120" i="7" s="1"/>
  <c r="K120" i="7"/>
  <c r="AB119" i="7"/>
  <c r="AL119" i="7" s="1"/>
  <c r="K119" i="7"/>
  <c r="AB94" i="7"/>
  <c r="AL94" i="7" s="1"/>
  <c r="K94" i="7"/>
  <c r="AB93" i="7"/>
  <c r="AL93" i="7" s="1"/>
  <c r="K93" i="7"/>
  <c r="AB92" i="7"/>
  <c r="AL92" i="7" s="1"/>
  <c r="K92" i="7"/>
  <c r="AB91" i="7"/>
  <c r="AL91" i="7" s="1"/>
  <c r="K91" i="7"/>
  <c r="AB90" i="7"/>
  <c r="AL90" i="7" s="1"/>
  <c r="K90" i="7"/>
  <c r="AF42" i="6" l="1"/>
  <c r="S42" i="6"/>
  <c r="F204" i="7" l="1"/>
  <c r="K203" i="7"/>
  <c r="F203" i="7"/>
  <c r="K202" i="7"/>
  <c r="F202" i="7"/>
  <c r="K201" i="7"/>
  <c r="F201" i="7"/>
  <c r="K200" i="7"/>
  <c r="I200" i="7"/>
  <c r="AB137" i="7"/>
  <c r="K137" i="7"/>
  <c r="AB136" i="7"/>
  <c r="K136" i="7"/>
  <c r="AB132" i="7"/>
  <c r="K132" i="7"/>
  <c r="AB131" i="7"/>
  <c r="K131" i="7"/>
  <c r="AB130" i="7"/>
  <c r="K130" i="7"/>
  <c r="AB129" i="7"/>
  <c r="K129" i="7"/>
  <c r="AB127" i="7"/>
  <c r="K127" i="7"/>
  <c r="AB126" i="7"/>
  <c r="K126" i="7"/>
  <c r="AB125" i="7"/>
  <c r="K125" i="7"/>
  <c r="AL117" i="7"/>
  <c r="K117" i="7"/>
  <c r="M117" i="7" s="1"/>
  <c r="AL116" i="7"/>
  <c r="K116" i="7"/>
  <c r="M116" i="7" s="1"/>
  <c r="AL115" i="7"/>
  <c r="K115" i="7"/>
  <c r="M115" i="7" s="1"/>
  <c r="AL114" i="7"/>
  <c r="K114" i="7"/>
  <c r="M114" i="7" s="1"/>
  <c r="AL113" i="7"/>
  <c r="K113" i="7"/>
  <c r="M113" i="7" s="1"/>
  <c r="AL111" i="7"/>
  <c r="K111" i="7"/>
  <c r="M111" i="7" s="1"/>
  <c r="AL110" i="7"/>
  <c r="K110" i="7"/>
  <c r="M110" i="7" s="1"/>
  <c r="AL109" i="7"/>
  <c r="K109" i="7"/>
  <c r="M109" i="7" s="1"/>
  <c r="AL108" i="7"/>
  <c r="K108" i="7"/>
  <c r="M108" i="7" s="1"/>
  <c r="AL107" i="7"/>
  <c r="K107" i="7"/>
  <c r="M107" i="7" s="1"/>
  <c r="AB103" i="7"/>
  <c r="K103" i="7"/>
  <c r="AB102" i="7"/>
  <c r="K102" i="7"/>
  <c r="AB101" i="7"/>
  <c r="K101" i="7"/>
  <c r="AB100" i="7"/>
  <c r="K100" i="7"/>
  <c r="AB98" i="7"/>
  <c r="K98" i="7"/>
  <c r="AB97" i="7"/>
  <c r="K97" i="7"/>
  <c r="AB96" i="7"/>
  <c r="K96" i="7"/>
  <c r="AL88" i="7"/>
  <c r="K88" i="7"/>
  <c r="M88" i="7" s="1"/>
  <c r="AL87" i="7"/>
  <c r="K87" i="7"/>
  <c r="M87" i="7" s="1"/>
  <c r="AL86" i="7"/>
  <c r="K86" i="7"/>
  <c r="M86" i="7" s="1"/>
  <c r="AL85" i="7"/>
  <c r="K85" i="7"/>
  <c r="M85" i="7" s="1"/>
  <c r="AL84" i="7"/>
  <c r="K84" i="7"/>
  <c r="M84" i="7" s="1"/>
  <c r="AL82" i="7"/>
  <c r="K82" i="7"/>
  <c r="M82" i="7" s="1"/>
  <c r="AL81" i="7"/>
  <c r="K81" i="7"/>
  <c r="M81" i="7" s="1"/>
  <c r="AL80" i="7"/>
  <c r="K80" i="7"/>
  <c r="M80" i="7" s="1"/>
  <c r="AL79" i="7"/>
  <c r="K79" i="7"/>
  <c r="M79" i="7" s="1"/>
  <c r="AL78" i="7"/>
  <c r="K78" i="7"/>
  <c r="M78" i="7" s="1"/>
  <c r="AB74" i="7"/>
  <c r="K74" i="7"/>
  <c r="AB73" i="7"/>
  <c r="K73" i="7"/>
  <c r="AB72" i="7"/>
  <c r="K72" i="7"/>
  <c r="AB71" i="7"/>
  <c r="K71" i="7"/>
  <c r="AB70" i="7"/>
  <c r="K70" i="7"/>
  <c r="AB69" i="7"/>
  <c r="K69" i="7"/>
  <c r="AB65" i="7"/>
  <c r="L65" i="7"/>
  <c r="AB64" i="7"/>
  <c r="L64" i="7"/>
  <c r="AB63" i="7"/>
  <c r="L63" i="7"/>
  <c r="AB62" i="7"/>
  <c r="K62" i="7"/>
  <c r="AB58" i="7"/>
  <c r="L58" i="7"/>
  <c r="AB57" i="7"/>
  <c r="L57" i="7"/>
  <c r="AB56" i="7"/>
  <c r="L56" i="7"/>
  <c r="AB55" i="7"/>
  <c r="K55" i="7"/>
  <c r="AB53" i="7"/>
  <c r="K53" i="7"/>
  <c r="AB50" i="7"/>
  <c r="L50" i="7"/>
  <c r="J50" i="7"/>
  <c r="AB49" i="7"/>
  <c r="L49" i="7"/>
  <c r="J49" i="7"/>
  <c r="AB48" i="7"/>
  <c r="L48" i="7"/>
  <c r="J48" i="7"/>
  <c r="AB47" i="7"/>
  <c r="K47" i="7"/>
  <c r="AB45" i="7"/>
  <c r="L45" i="7"/>
  <c r="J45" i="7"/>
  <c r="AB44" i="7"/>
  <c r="L44" i="7"/>
  <c r="J44" i="7"/>
  <c r="AB43" i="7"/>
  <c r="L43" i="7"/>
  <c r="J43" i="7"/>
  <c r="AB42" i="7"/>
  <c r="K42" i="7"/>
  <c r="AB40" i="7"/>
  <c r="L40" i="7"/>
  <c r="AB39" i="7"/>
  <c r="L39" i="7"/>
  <c r="AB38" i="7"/>
  <c r="L38" i="7"/>
  <c r="AB37" i="7"/>
  <c r="K37" i="7"/>
  <c r="AB35" i="7"/>
  <c r="L35" i="7"/>
  <c r="J35" i="7"/>
  <c r="AB34" i="7"/>
  <c r="L34" i="7"/>
  <c r="J34" i="7"/>
  <c r="AB33" i="7"/>
  <c r="L33" i="7"/>
  <c r="J33" i="7"/>
  <c r="AB32" i="7"/>
  <c r="K32" i="7"/>
  <c r="AB30" i="7"/>
  <c r="K30" i="7"/>
  <c r="AB29" i="7"/>
  <c r="L29" i="7"/>
  <c r="J29" i="7"/>
  <c r="AB28" i="7"/>
  <c r="L28" i="7"/>
  <c r="J28" i="7"/>
  <c r="AB27" i="7"/>
  <c r="L27" i="7"/>
  <c r="J27" i="7"/>
  <c r="AB26" i="7"/>
  <c r="K26" i="7"/>
  <c r="AB24" i="7"/>
  <c r="L24" i="7"/>
  <c r="J24" i="7"/>
  <c r="AB23" i="7"/>
  <c r="L23" i="7"/>
  <c r="J23" i="7"/>
  <c r="AB22" i="7"/>
  <c r="L22" i="7"/>
  <c r="J22" i="7"/>
  <c r="AB21" i="7"/>
  <c r="K21" i="7"/>
  <c r="K19" i="7"/>
  <c r="K18" i="7"/>
  <c r="AB17" i="7"/>
  <c r="K17" i="7"/>
  <c r="AB16" i="7"/>
  <c r="K16" i="7"/>
  <c r="AB11" i="7"/>
  <c r="K11" i="7"/>
  <c r="AB10" i="7"/>
  <c r="K10" i="7"/>
  <c r="K9" i="7"/>
  <c r="K8" i="7"/>
  <c r="AB7" i="7"/>
  <c r="K7" i="7"/>
  <c r="AU114" i="6" l="1"/>
  <c r="AU93" i="6"/>
  <c r="AT79" i="6" l="1"/>
  <c r="AB54" i="6" l="1"/>
  <c r="AN15" i="6" l="1"/>
  <c r="AD117" i="6" l="1"/>
  <c r="Z73" i="6" l="1"/>
  <c r="AN75" i="6"/>
  <c r="AD82" i="6"/>
  <c r="AE85" i="6"/>
  <c r="AV82" i="6"/>
  <c r="AC97" i="6"/>
  <c r="U103" i="6"/>
  <c r="AV97" i="6"/>
  <c r="AV117" i="6"/>
  <c r="AN140" i="6"/>
  <c r="Y138" i="6"/>
  <c r="Q16" i="6" l="1"/>
  <c r="W22" i="6" l="1"/>
  <c r="AU23" i="6" l="1"/>
  <c r="AT74" i="6" l="1"/>
  <c r="AT73" i="6"/>
  <c r="BD72" i="6"/>
  <c r="AT72" i="6"/>
  <c r="AG75" i="6"/>
  <c r="Z75" i="6"/>
  <c r="H75" i="6"/>
  <c r="H73" i="6"/>
  <c r="D80" i="6"/>
  <c r="AB84" i="6"/>
  <c r="N93" i="6"/>
  <c r="AB98" i="6"/>
  <c r="R104" i="6"/>
  <c r="N114" i="6"/>
  <c r="AB118" i="6"/>
  <c r="AB123" i="6"/>
  <c r="AB124" i="6"/>
  <c r="AB125" i="6"/>
  <c r="AB126" i="6"/>
  <c r="H138" i="6"/>
  <c r="H140" i="6"/>
  <c r="AG140" i="6"/>
  <c r="Z140" i="6"/>
  <c r="AC21" i="6"/>
  <c r="H21" i="6"/>
  <c r="AC15" i="6"/>
  <c r="H15" i="6"/>
  <c r="AC12" i="6"/>
  <c r="AK12" i="6"/>
  <c r="AR12" i="6"/>
  <c r="AT138" i="6"/>
  <c r="AT137" i="6"/>
  <c r="BD137" i="6"/>
  <c r="AT139" i="6"/>
  <c r="C144" i="6"/>
  <c r="H152" i="6"/>
  <c r="AI152" i="6"/>
  <c r="AA157" i="6"/>
  <c r="AA160" i="6"/>
  <c r="AY160" i="6"/>
  <c r="AU162" i="6"/>
  <c r="AA163" i="6"/>
  <c r="AA166" i="6"/>
  <c r="AA169" i="6"/>
  <c r="AN172" i="6"/>
  <c r="AN173" i="6"/>
  <c r="AN174" i="6"/>
  <c r="U175" i="6"/>
  <c r="H183" i="6"/>
  <c r="AI183" i="6"/>
  <c r="AO126" i="6"/>
  <c r="AO125" i="6"/>
  <c r="AT120" i="6"/>
  <c r="AT119" i="6"/>
  <c r="AT118" i="6"/>
  <c r="AS115" i="6"/>
  <c r="AS108" i="6"/>
  <c r="AT100" i="6"/>
  <c r="AT99" i="6"/>
  <c r="AT98" i="6"/>
  <c r="AS94" i="6"/>
  <c r="AT85" i="6"/>
  <c r="AT84" i="6"/>
  <c r="AT83" i="6"/>
  <c r="AS80" i="6"/>
  <c r="AK17" i="6" l="1"/>
  <c r="AV62" i="6" l="1"/>
  <c r="AY60" i="6"/>
  <c r="AU58" i="6"/>
  <c r="U56" i="6"/>
  <c r="BA56" i="6"/>
  <c r="BA55" i="6"/>
  <c r="BA54" i="6"/>
  <c r="AR52" i="6" l="1"/>
  <c r="BE49" i="6"/>
  <c r="AU47" i="6"/>
  <c r="O46" i="6"/>
  <c r="AS42" i="6"/>
  <c r="AU31" i="6"/>
  <c r="O30" i="6"/>
  <c r="M23" i="6"/>
  <c r="H22" i="6"/>
  <c r="AR21" i="6"/>
  <c r="AK21" i="6"/>
  <c r="AM20" i="6"/>
  <c r="H20" i="6"/>
  <c r="I18" i="6"/>
  <c r="AB18" i="6"/>
  <c r="Y17" i="6"/>
  <c r="H16" i="6"/>
  <c r="W13" i="6" l="1"/>
  <c r="AA7" i="6" l="1"/>
  <c r="AM11" i="6"/>
  <c r="H12" i="6"/>
  <c r="H13" i="6"/>
  <c r="N5" i="6" l="1"/>
  <c r="N6" i="6"/>
  <c r="N7" i="6"/>
  <c r="H11" i="6"/>
</calcChain>
</file>

<file path=xl/sharedStrings.xml><?xml version="1.0" encoding="utf-8"?>
<sst xmlns="http://schemas.openxmlformats.org/spreadsheetml/2006/main" count="3012" uniqueCount="601">
  <si>
    <t>Schnittstelle</t>
  </si>
  <si>
    <t>Bezeichnung</t>
  </si>
  <si>
    <t>Daten</t>
  </si>
  <si>
    <t>Bemerkungen</t>
  </si>
  <si>
    <t>Name</t>
  </si>
  <si>
    <t>Neuanlage</t>
  </si>
  <si>
    <t>EOF</t>
  </si>
  <si>
    <t>Netzbetreiberin (VNB)</t>
  </si>
  <si>
    <t>VNB Objekt-Nr</t>
  </si>
  <si>
    <t>Meldungs-Nr. VNB</t>
  </si>
  <si>
    <t>Meldungs-Nr. VNB 2</t>
  </si>
  <si>
    <t>Allgemeine Angaben</t>
  </si>
  <si>
    <t>Netzbetreiberin</t>
  </si>
  <si>
    <t>de</t>
  </si>
  <si>
    <t>fr</t>
  </si>
  <si>
    <t>it</t>
  </si>
  <si>
    <t>Vorname</t>
  </si>
  <si>
    <t>Tel.</t>
  </si>
  <si>
    <t>PLZ</t>
  </si>
  <si>
    <t>Ort</t>
  </si>
  <si>
    <t>E-Mail</t>
  </si>
  <si>
    <t>Standort der Anlage</t>
  </si>
  <si>
    <t>Gemeinde</t>
  </si>
  <si>
    <t>Parzellen Nr.</t>
  </si>
  <si>
    <t>Gebäudeart</t>
  </si>
  <si>
    <t>Zähler-Nr.</t>
  </si>
  <si>
    <t>Netzanschluss (HAK)</t>
  </si>
  <si>
    <t>Name und Anschrift des einreichenden Unternehmens</t>
  </si>
  <si>
    <t>Legende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</si>
  <si>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</si>
  <si>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</si>
  <si>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</si>
  <si>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</si>
  <si>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</si>
  <si>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</si>
  <si>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</si>
  <si>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</si>
  <si>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</si>
  <si>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Änderung / Erweiterung</t>
  </si>
  <si>
    <t>Kantonale Genehmigung vorhanden</t>
  </si>
  <si>
    <t>Art des Geräts / Anlage</t>
  </si>
  <si>
    <t>Gerätehersteller</t>
  </si>
  <si>
    <t>monovalent</t>
  </si>
  <si>
    <t>bivalent</t>
  </si>
  <si>
    <t>Gerätetyp</t>
  </si>
  <si>
    <t>Gerätedaten Seite AC</t>
  </si>
  <si>
    <t>3x400V</t>
  </si>
  <si>
    <t>Nennstrom Gerät</t>
  </si>
  <si>
    <t>Nennleistung Gerät</t>
  </si>
  <si>
    <t>1x230V</t>
  </si>
  <si>
    <t>Anlaufstrom Gerät</t>
  </si>
  <si>
    <t>Nennleistung Total</t>
  </si>
  <si>
    <t>Andere</t>
  </si>
  <si>
    <t>Anzahl Geräte</t>
  </si>
  <si>
    <t>Spitzenleistung Total</t>
  </si>
  <si>
    <t>Spezifikation</t>
  </si>
  <si>
    <t>Anlaufart</t>
  </si>
  <si>
    <t>Widerstandsanlasser</t>
  </si>
  <si>
    <t>Inverter</t>
  </si>
  <si>
    <t>Frequenzumformer</t>
  </si>
  <si>
    <t>Sanftanlasser</t>
  </si>
  <si>
    <t>Sanftanlasser Leistung</t>
  </si>
  <si>
    <t>Ja</t>
  </si>
  <si>
    <t>Nein</t>
  </si>
  <si>
    <t>Wärmepumpentyp</t>
  </si>
  <si>
    <t>Sole / Wasser</t>
  </si>
  <si>
    <t>Wasser / Wasser</t>
  </si>
  <si>
    <t>Luft / Luft</t>
  </si>
  <si>
    <t>Luft / Wasser</t>
  </si>
  <si>
    <t>elektrisch</t>
  </si>
  <si>
    <t>Wärmepumpenboiler</t>
  </si>
  <si>
    <t>Wärmepumpe</t>
  </si>
  <si>
    <t>Sonnenkollektoren</t>
  </si>
  <si>
    <t>Anzahl</t>
  </si>
  <si>
    <t>Inhalt</t>
  </si>
  <si>
    <t>Gesamtleistung</t>
  </si>
  <si>
    <t>Energieerzeugungsanlagen (EEA)</t>
  </si>
  <si>
    <t>Netzverbund</t>
  </si>
  <si>
    <t>Inselbetrieb</t>
  </si>
  <si>
    <t>Notstromanlage</t>
  </si>
  <si>
    <t>Teilnahme an der Systemdienstleistung</t>
  </si>
  <si>
    <t>Anbieter</t>
  </si>
  <si>
    <t>*Max. Leistungsabgabe ans Netz</t>
  </si>
  <si>
    <t>cos ɸ im Betrieb</t>
  </si>
  <si>
    <t>Leistung Total</t>
  </si>
  <si>
    <t>Energieträger</t>
  </si>
  <si>
    <t>Sonne (PV)</t>
  </si>
  <si>
    <t>Wasser</t>
  </si>
  <si>
    <t>Wind</t>
  </si>
  <si>
    <t>WWK Anlage / BHKW</t>
  </si>
  <si>
    <t>Biogas</t>
  </si>
  <si>
    <t>Andere Text</t>
  </si>
  <si>
    <t>/</t>
  </si>
  <si>
    <t>A</t>
  </si>
  <si>
    <t>Anlaufstrom Gerät (10ms)</t>
  </si>
  <si>
    <t>Spezifikationen</t>
  </si>
  <si>
    <t>Direktanlauf</t>
  </si>
  <si>
    <t>l</t>
  </si>
  <si>
    <t>kW</t>
  </si>
  <si>
    <t>Strasse</t>
  </si>
  <si>
    <t>Anlagen mit Netzrückwirkungen</t>
  </si>
  <si>
    <t>Art des Gerätes / Anlage</t>
  </si>
  <si>
    <t>Anz. Anläufe pro Min.</t>
  </si>
  <si>
    <t>weitere Anlaufhilfen</t>
  </si>
  <si>
    <t>Ohne</t>
  </si>
  <si>
    <t>Bestehend</t>
  </si>
  <si>
    <t>Notstromfähig</t>
  </si>
  <si>
    <t>nur DC</t>
  </si>
  <si>
    <t>AC (im AC Teil der Installation)</t>
  </si>
  <si>
    <t>DC (im DC Teil der Installation)</t>
  </si>
  <si>
    <t>Elektrische Leistung (Systemleistung)</t>
  </si>
  <si>
    <t>Speicherkapazität</t>
  </si>
  <si>
    <t>keine Entladung des Speichers ins Verteilnetz</t>
  </si>
  <si>
    <t>Regelbare Leistung durch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</si>
  <si>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</si>
  <si>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</si>
  <si>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</si>
  <si>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</si>
  <si>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</si>
  <si>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</si>
  <si>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</si>
  <si>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</si>
  <si>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</si>
  <si>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</si>
  <si>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</si>
  <si>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</si>
  <si>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Weitere allgemeine Angaben</t>
  </si>
  <si>
    <t>Bemerkungen des einreichenden Unternehmens</t>
  </si>
  <si>
    <t>Datum</t>
  </si>
  <si>
    <t>Unterschrift</t>
  </si>
  <si>
    <t>Entscheid VNB</t>
  </si>
  <si>
    <t>Elektrische Wärme / Wp</t>
  </si>
  <si>
    <t>Anlage bewilligt</t>
  </si>
  <si>
    <t>Anlage bewilligt mit Massnahmen</t>
  </si>
  <si>
    <t>Ladestationen für Elektrofahrzeuge</t>
  </si>
  <si>
    <t>Rundsteuerfrequenz VNB</t>
  </si>
  <si>
    <t>Kurschlussleistung am Verknüpfungspunkt SkV</t>
  </si>
  <si>
    <t>Anlagenleistung SA</t>
  </si>
  <si>
    <t>cos ɸ</t>
  </si>
  <si>
    <t>kVA</t>
  </si>
  <si>
    <t>kWh</t>
  </si>
  <si>
    <t>Hz</t>
  </si>
  <si>
    <t>kWp</t>
  </si>
  <si>
    <t>Daten: String</t>
  </si>
  <si>
    <t>VSE_TAG_2019_100</t>
  </si>
  <si>
    <t>weitere Bemerkungen</t>
  </si>
  <si>
    <t>keine Ladung des Speichers aus dem Verteilnetz</t>
  </si>
  <si>
    <t>Vorsicherung des VNB ZEV-Zählers</t>
  </si>
  <si>
    <t>kW/kVA</t>
  </si>
  <si>
    <t/>
  </si>
  <si>
    <t>Nr.</t>
  </si>
  <si>
    <t>Allgemeine Angaben Sprache</t>
  </si>
  <si>
    <t>Name und Anschrift des einreichenden Unternehmens Sprache</t>
  </si>
  <si>
    <t>Hauptblock</t>
  </si>
  <si>
    <t>Unterschrift VNB</t>
  </si>
  <si>
    <t>Block innerhalb Hauptblock</t>
  </si>
  <si>
    <t>Name und Anschrift des Eigentümers</t>
  </si>
  <si>
    <t>FALSCH = Häcken nicht gesetzt</t>
  </si>
  <si>
    <t>WAHR = Häcken gesetzt</t>
  </si>
  <si>
    <t>Gelbe Felder = Checkboxen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</si>
  <si>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</si>
  <si>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</si>
  <si>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</si>
  <si>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</si>
  <si>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</si>
  <si>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</si>
  <si>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</si>
  <si>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</si>
  <si>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</si>
  <si>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</si>
  <si>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</si>
  <si>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</si>
  <si>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</si>
  <si>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</si>
  <si>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</si>
  <si>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</si>
  <si>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</si>
  <si>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</si>
  <si>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</si>
  <si>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</si>
  <si>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</si>
  <si>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</si>
  <si>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</si>
  <si>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</si>
  <si>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</si>
  <si>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</si>
  <si>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</si>
  <si>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</si>
  <si>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</si>
  <si>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</si>
  <si>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VSE 06.08.2019 v 1.03</t>
  </si>
  <si>
    <t>Stiebel Eltron AG</t>
  </si>
  <si>
    <t>X</t>
  </si>
  <si>
    <t>______</t>
  </si>
  <si>
    <t>1x 230V</t>
  </si>
  <si>
    <t>10-201</t>
  </si>
  <si>
    <t>Stiebel Eltron LWZ 8 CSE Premium</t>
  </si>
  <si>
    <t>-</t>
  </si>
  <si>
    <t>3x 400V</t>
  </si>
  <si>
    <t>10-200</t>
  </si>
  <si>
    <t>Stiebel Eltron WPE-I 87 Premium WW</t>
  </si>
  <si>
    <t>Stiebel Eltron WPE-I 59 Premium WW</t>
  </si>
  <si>
    <t>Stiebel Eltron WPE-I 44 Premium WW</t>
  </si>
  <si>
    <t>Stiebel Eltron WPE-I 33 Premium WW</t>
  </si>
  <si>
    <t>Stiebel Eltron WPF 27 HT WW</t>
  </si>
  <si>
    <t>Stiebel Eltron WPF 66 WW</t>
  </si>
  <si>
    <t>Stiebel Eltron WPF 52 WW</t>
  </si>
  <si>
    <t>Stiebel Eltron WPF 40 WW</t>
  </si>
  <si>
    <t>Stiebel Eltron WPF 35 WW</t>
  </si>
  <si>
    <t>Stiebel Eltron WPF 27 WW</t>
  </si>
  <si>
    <t>Stiebel Eltron WPF 20 WW</t>
  </si>
  <si>
    <t>Stiebel Eltron WPF 16 M WW</t>
  </si>
  <si>
    <t>Stiebel Eltron WPF 13 M WW</t>
  </si>
  <si>
    <t>Stiebel Eltron WPF 10 M WW</t>
  </si>
  <si>
    <t>Stiebel Eltron WPF 16 WW</t>
  </si>
  <si>
    <t>Stiebel Eltron WPF 13 WW</t>
  </si>
  <si>
    <t>Stiebel Eltron WPF 10 WW</t>
  </si>
  <si>
    <t>Stiebel Eltron WPF 07 WW</t>
  </si>
  <si>
    <t>Stiebel Eltron WPF 05 WW</t>
  </si>
  <si>
    <t>Stiebel Eltron WPF 04 WW</t>
  </si>
  <si>
    <t>Stiebel Eltron WPE-I 87 Premium SW</t>
  </si>
  <si>
    <t>Stiebel Eltron WPE-I 59 Premium SW</t>
  </si>
  <si>
    <t>Stiebel Eltron WPE-I 44 Premium SW</t>
  </si>
  <si>
    <t>Stiebel Eltron WPE-I 33 Premium SW</t>
  </si>
  <si>
    <t>Stiebel Eltron WPC 13 SW</t>
  </si>
  <si>
    <t>Stiebel Eltron WPC 10 SW</t>
  </si>
  <si>
    <t>Stiebel Eltron WPC 07 SW</t>
  </si>
  <si>
    <t>Stiebel Eltron WPC 05 SW</t>
  </si>
  <si>
    <t>Stiebel Eltron WPC 04 SW</t>
  </si>
  <si>
    <t>Stiebel Eltron WPF 27 HT SW</t>
  </si>
  <si>
    <t>Stiebel Eltron WPF 66 SW</t>
  </si>
  <si>
    <t>Stiebel Eltron WPF 52 SW</t>
  </si>
  <si>
    <t>Stiebel Eltron WPF 40 SW</t>
  </si>
  <si>
    <t>Stiebel Eltron WPF 35 SW</t>
  </si>
  <si>
    <t>Stiebel Eltron WPF 27 SW</t>
  </si>
  <si>
    <t>Stiebel Eltron WPF 20 SW</t>
  </si>
  <si>
    <t>Stiebel Eltron WPF 16 M SW</t>
  </si>
  <si>
    <t>Stiebel Eltron WPF 13 M SW</t>
  </si>
  <si>
    <t>Stiebel Eltron WPF 10 M SW</t>
  </si>
  <si>
    <t>Stiebel Eltron WPF 16 SW</t>
  </si>
  <si>
    <t>Stiebel Eltron WPF 13 SW</t>
  </si>
  <si>
    <t>Stiebel Eltron WPF 10 SW</t>
  </si>
  <si>
    <t>Stiebel Eltron WPF 07 SW</t>
  </si>
  <si>
    <t>Stiebel Eltron WPF 05 SW</t>
  </si>
  <si>
    <t>Stiebel Eltron WPF 04 SW</t>
  </si>
  <si>
    <t>Stiebel Eltron WPL 130 AC</t>
  </si>
  <si>
    <t>Stiebel Eltron WPL 60 AC</t>
  </si>
  <si>
    <t>Stiebel Eltron WPL 57 A</t>
  </si>
  <si>
    <t>Stiebel Eltron WPL 47 A</t>
  </si>
  <si>
    <t>Stiebel Eltron WPL 44 AC</t>
  </si>
  <si>
    <t>Stiebel Eltron WPL 33 HT</t>
  </si>
  <si>
    <t>10.78/17.7</t>
  </si>
  <si>
    <t>Stiebel Eltron WPL 33</t>
  </si>
  <si>
    <t>Stiebel Eltron WPL 23 E</t>
  </si>
  <si>
    <t>Stiebel Eltron WPL 18 E</t>
  </si>
  <si>
    <t>Stiebel Eltron WPL 13 E</t>
  </si>
  <si>
    <t>&lt;25</t>
  </si>
  <si>
    <t>Stiebel Eltron WPL 10</t>
  </si>
  <si>
    <t>Stiebel Eltron WPL 10 AC</t>
  </si>
  <si>
    <t xml:space="preserve"> </t>
  </si>
  <si>
    <t>Stiebel Eltron WPL 25 I-2</t>
  </si>
  <si>
    <t>13,2 (3x 4,4)</t>
  </si>
  <si>
    <t>24,99 (3x 8,33)</t>
  </si>
  <si>
    <t>Stiebel Eltron 3x WPL 25 A</t>
  </si>
  <si>
    <t xml:space="preserve">  </t>
  </si>
  <si>
    <t>8,8 (2x 4,4)</t>
  </si>
  <si>
    <t>16,66 (2x 8,33)</t>
  </si>
  <si>
    <t>Stiebel Eltron 2x WPL 25 A</t>
  </si>
  <si>
    <t>Stiebel Eltron WPL 25 A</t>
  </si>
  <si>
    <t>Stiebel Eltron 3x WPL 25 AC</t>
  </si>
  <si>
    <t>Stiebel Eltron 2x WPL 25 AC</t>
  </si>
  <si>
    <t>Stiebel Eltron WPL 25 AC</t>
  </si>
  <si>
    <t>Stiebel Eltron WPL 24 IK</t>
  </si>
  <si>
    <t>27,12 (3x 9,04)</t>
  </si>
  <si>
    <t>Stiebel Eltron 3x WPL 24 I</t>
  </si>
  <si>
    <t>18,08 (2x 9,04)</t>
  </si>
  <si>
    <t>Stiebel Eltron 2x WPL 24 I</t>
  </si>
  <si>
    <t xml:space="preserve">Stiebel Eltron WPL 24 I </t>
  </si>
  <si>
    <t>Stiebel Eltron 3x WPL 24 A</t>
  </si>
  <si>
    <t>Stiebel Eltron 2x WPL 24 A</t>
  </si>
  <si>
    <t>Stiebel Eltron WPL 24 A</t>
  </si>
  <si>
    <t>Stiebel Eltron 3x WPL 20 A</t>
  </si>
  <si>
    <t>Stiebel Eltron 2x WPL 20 A</t>
  </si>
  <si>
    <t>Stiebel Eltron WPL 20 A</t>
  </si>
  <si>
    <t>Stiebel Eltron 3x WPL 20 AC</t>
  </si>
  <si>
    <t>Stiebel Eltron 2x WPL 20 AC</t>
  </si>
  <si>
    <t>Stiebel Eltron WPL 20 AC</t>
  </si>
  <si>
    <t>Stiebel Eltron WPL 19 IK</t>
  </si>
  <si>
    <t>22,23 (3x 7,41)</t>
  </si>
  <si>
    <t>Stiebel Eltron 3x WPL 19 I</t>
  </si>
  <si>
    <t>6,6 (2x 3,3)</t>
  </si>
  <si>
    <t>14,82 (2x 7,41)</t>
  </si>
  <si>
    <t>Stiebel Eltron 2x WPL 19 I</t>
  </si>
  <si>
    <t xml:space="preserve">Stiebel Eltron WPL 19 I </t>
  </si>
  <si>
    <t>Stiebel Eltron 3x WPL 19 A</t>
  </si>
  <si>
    <t>Stiebel Eltron 2x WPL 19 A</t>
  </si>
  <si>
    <t>Stiebel Eltron WPL 19 A</t>
  </si>
  <si>
    <t>Stiebel Eltron WPL 17 IKCS classic</t>
  </si>
  <si>
    <t>Stiebel Eltron WPL 17 ICS classic</t>
  </si>
  <si>
    <t>Stiebel Eltron WPL 17 ACS classic</t>
  </si>
  <si>
    <t>Stiebel Eltron WPL 13 ACS classic</t>
  </si>
  <si>
    <t>Stiebel Eltron WPL 15 IS-2</t>
  </si>
  <si>
    <t>Stiebel Eltron WPL 15 AS</t>
  </si>
  <si>
    <t>Stiebel Eltron WPL 15 ACS</t>
  </si>
  <si>
    <t>Stiebel Eltron WPL 09 IKCS classic</t>
  </si>
  <si>
    <t>Stiebel Eltron WPL 09 ICS classic</t>
  </si>
  <si>
    <t>Stiebel Eltron WPL 09 ACS classic</t>
  </si>
  <si>
    <t>Nrmd. A7,B0,W10/W35</t>
  </si>
  <si>
    <t>Monovalent</t>
  </si>
  <si>
    <t>Boiler</t>
  </si>
  <si>
    <t>Erdsonden</t>
  </si>
  <si>
    <t>Grundwasser</t>
  </si>
  <si>
    <t>Aussenluft</t>
  </si>
  <si>
    <t>Umwälzpumpen</t>
  </si>
  <si>
    <t>Ventilatoren</t>
  </si>
  <si>
    <t>A-7, B0, W7 / W35/50</t>
  </si>
  <si>
    <t>A7,Bo,W10 / W35</t>
  </si>
  <si>
    <t>ja</t>
  </si>
  <si>
    <t>Wasser/Wasser</t>
  </si>
  <si>
    <t>Luft/Wasser</t>
  </si>
  <si>
    <t>Sole/Wasser</t>
  </si>
  <si>
    <t>Anläufe /h</t>
  </si>
  <si>
    <t>cos phi</t>
  </si>
  <si>
    <t>Spannung</t>
  </si>
  <si>
    <t>Anlaufverzögerung</t>
  </si>
  <si>
    <t>max. Anlaufstrom</t>
  </si>
  <si>
    <t>Betriebsstrom</t>
  </si>
  <si>
    <t>Nrmd. A2,B0,W10/W35</t>
  </si>
  <si>
    <t>Wärmequelle</t>
  </si>
  <si>
    <t>angewendete Wärmequellen Temp.</t>
  </si>
  <si>
    <t>Hilfsbetriebe</t>
  </si>
  <si>
    <t>therm. Leistung Norm</t>
  </si>
  <si>
    <t>Elektrische Daten Kompressor</t>
  </si>
  <si>
    <t>Kontrollkästchen</t>
  </si>
  <si>
    <t>Geräte</t>
  </si>
  <si>
    <t>Wiederstandsanlasser</t>
  </si>
  <si>
    <t>Wassererwärmer</t>
  </si>
  <si>
    <t>Boiler via WP</t>
  </si>
  <si>
    <t>9,9 (3x 3,3)</t>
  </si>
  <si>
    <t>Nom et adresse du propriétaire (exploitant)</t>
  </si>
  <si>
    <t>N°</t>
  </si>
  <si>
    <t>e-mail</t>
  </si>
  <si>
    <t>IPE</t>
  </si>
  <si>
    <t>Données de l’appareil côté AC</t>
  </si>
  <si>
    <t>Raccordement</t>
  </si>
  <si>
    <t>Pièces</t>
  </si>
  <si>
    <t>GRD</t>
  </si>
  <si>
    <t>Richiesta tecnica di allacciamento (RTA)</t>
  </si>
  <si>
    <t>Gestore di rete (GRD)</t>
  </si>
  <si>
    <t>N° Oggetto GRD</t>
  </si>
  <si>
    <t>Richiesta N°</t>
  </si>
  <si>
    <t>Generalità</t>
  </si>
  <si>
    <t>Cognome</t>
  </si>
  <si>
    <t>Via</t>
  </si>
  <si>
    <t>Lingua</t>
  </si>
  <si>
    <t>Nome</t>
  </si>
  <si>
    <t>CAP</t>
  </si>
  <si>
    <t>Località</t>
  </si>
  <si>
    <t>Ubicazione dell’impianto</t>
  </si>
  <si>
    <t>Comune</t>
  </si>
  <si>
    <t>Genere dell’immob.</t>
  </si>
  <si>
    <t>N° mappale</t>
  </si>
  <si>
    <t>Nuovo</t>
  </si>
  <si>
    <t>Esistente</t>
  </si>
  <si>
    <t>DPS d’allacciamento</t>
  </si>
  <si>
    <t>N° contatore</t>
  </si>
  <si>
    <t>Nome e indirizzo del richiedente</t>
  </si>
  <si>
    <t>Responsabile</t>
  </si>
  <si>
    <t>Messa in servizio prevista</t>
  </si>
  <si>
    <t>Richiesta d’allacciamento per i seguenti apparecchi</t>
  </si>
  <si>
    <t>Riscaldamento elettrico/PDC</t>
  </si>
  <si>
    <t>Impianti che possono generare perturbazioni</t>
  </si>
  <si>
    <t xml:space="preserve">Impianti che possono generare </t>
  </si>
  <si>
    <t>perturbazioni</t>
  </si>
  <si>
    <t>Accumulatori d’energia</t>
  </si>
  <si>
    <t>Stazioni di ricarica veicoli elettrici</t>
  </si>
  <si>
    <t>Modifica /estensione</t>
  </si>
  <si>
    <t>Autorizzazione cantonale ricevuta</t>
  </si>
  <si>
    <t>Si</t>
  </si>
  <si>
    <t>Tipo d’apparecchio/impianto</t>
  </si>
  <si>
    <t>Tipo d’impianto</t>
  </si>
  <si>
    <t>Monovalente</t>
  </si>
  <si>
    <t>Bivalente</t>
  </si>
  <si>
    <t>Fabbricante apparecchio</t>
  </si>
  <si>
    <t>Tipo apparecchio</t>
  </si>
  <si>
    <t>selezionare Pompa di calore</t>
  </si>
  <si>
    <t>Caratteristiche tecniche lato AC</t>
  </si>
  <si>
    <t>Raccordo</t>
  </si>
  <si>
    <t>Corrente nominale apparecchio</t>
  </si>
  <si>
    <t>Corrente d’avviamento apparec. (10ms)</t>
  </si>
  <si>
    <t>Numero di apparecchi</t>
  </si>
  <si>
    <t>Altro</t>
  </si>
  <si>
    <t>Potenza nominale apparecchio</t>
  </si>
  <si>
    <t>Potenza nominale totale</t>
  </si>
  <si>
    <t>Potenza di punta totale</t>
  </si>
  <si>
    <t>Pz</t>
  </si>
  <si>
    <t>Specificazioni</t>
  </si>
  <si>
    <t>Tipo d’avviamento</t>
  </si>
  <si>
    <t>Avviamento diretto</t>
  </si>
  <si>
    <t xml:space="preserve">Avviamento </t>
  </si>
  <si>
    <t>diretto</t>
  </si>
  <si>
    <t>Avviamento a resistenza</t>
  </si>
  <si>
    <t xml:space="preserve"> Convertitore di frequenza</t>
  </si>
  <si>
    <t>Avviamento progressivo</t>
  </si>
  <si>
    <t xml:space="preserve"> Avviamento progressivo</t>
  </si>
  <si>
    <t>Resistenza el. addizionale</t>
  </si>
  <si>
    <t>No</t>
  </si>
  <si>
    <t>Se si, potenza</t>
  </si>
  <si>
    <t>Tipo pompa di calore</t>
  </si>
  <si>
    <t>Aria/aria</t>
  </si>
  <si>
    <t>Acqua/acqua</t>
  </si>
  <si>
    <t>Acqua salina/acqua</t>
  </si>
  <si>
    <t>Aria/acqua</t>
  </si>
  <si>
    <t>Tipo di produzione acqua calda</t>
  </si>
  <si>
    <t>Elettrico</t>
  </si>
  <si>
    <t>Bollitore a pompa di calore</t>
  </si>
  <si>
    <t>Pompa di calore</t>
  </si>
  <si>
    <t>Collettori solari</t>
  </si>
  <si>
    <t>Bollitori ad accumulazione</t>
  </si>
  <si>
    <t>Numero</t>
  </si>
  <si>
    <t>Contenuto</t>
  </si>
  <si>
    <t>Potenza globale</t>
  </si>
  <si>
    <t>Impianti di produzione d’energia (IPE)</t>
  </si>
  <si>
    <t>Modalità d’esercizio</t>
  </si>
  <si>
    <t>Racc. alla rete</t>
  </si>
  <si>
    <t>Funz. in isola</t>
  </si>
  <si>
    <t>Gruppo di soccorso</t>
  </si>
  <si>
    <t>Autoconsumo</t>
  </si>
  <si>
    <t>Raggruppamento ai fini del consumo proprio (RCP)</t>
  </si>
  <si>
    <t>Gruppo di soccorso con raccordo temporaneo alla rete</t>
  </si>
  <si>
    <t>Commutazione Rete/Gruppo di soccorso e viceversa, con interruzione di corrente</t>
  </si>
  <si>
    <t>Partecipazione alle prestazioni di servizio</t>
  </si>
  <si>
    <t>Fornitore</t>
  </si>
  <si>
    <t>Se si,</t>
  </si>
  <si>
    <t>Individuale</t>
  </si>
  <si>
    <t>Collettivo</t>
  </si>
  <si>
    <t>Se si, fusibile a monte del contatore RCP del GRD</t>
  </si>
  <si>
    <t>Numero d’apparecchi</t>
  </si>
  <si>
    <t>Potenza nominale dell’apparecchio</t>
  </si>
  <si>
    <t>*Potenza max. erogata alla rete</t>
  </si>
  <si>
    <t>(*Sistema completo, con potenze già installate ed eventuali accumulatori con immissione in rete di distribuzione)</t>
  </si>
  <si>
    <t>Limitazione dell’immissione</t>
  </si>
  <si>
    <t>cos Φ in servizio</t>
  </si>
  <si>
    <t>Fotovoltaico: Potenza DC (in caso di un ampliamento, dati dell’estensione)/documentazione tecnica (ondulatore e moduli) non devono essere allegati.</t>
  </si>
  <si>
    <t>Potenza totale</t>
  </si>
  <si>
    <t>Vettore energetico</t>
  </si>
  <si>
    <t>Sole (FV)</t>
  </si>
  <si>
    <t>Acqua</t>
  </si>
  <si>
    <t>Vento</t>
  </si>
  <si>
    <t>Forza calore/cogenerazione</t>
  </si>
  <si>
    <t>Pagina 1 di 3</t>
  </si>
  <si>
    <t>Richiesta tecnica di allacciamento (RTA) – seguito</t>
  </si>
  <si>
    <t>Richiedente</t>
  </si>
  <si>
    <t>Modifica/estensione</t>
  </si>
  <si>
    <t>Fabbricante dell’apparecchio</t>
  </si>
  <si>
    <t>Pagina 2 di 3</t>
  </si>
  <si>
    <t>Pagina 3 di 3</t>
  </si>
  <si>
    <t>V-2019-it</t>
  </si>
  <si>
    <t>Corrente d’avviamento apparecchio (10ms)</t>
  </si>
  <si>
    <t>Numero apparecchi</t>
  </si>
  <si>
    <t>N° d’avviamenti per min.</t>
  </si>
  <si>
    <t>Specifiche</t>
  </si>
  <si>
    <t>Convertitore di frequenza</t>
  </si>
  <si>
    <t xml:space="preserve">    Altri sistemi d’avviamento</t>
  </si>
  <si>
    <t>Compensazione dell’energia reattiva</t>
  </si>
  <si>
    <t>Senza</t>
  </si>
  <si>
    <t>Nuova</t>
  </si>
  <si>
    <t>Tipo di esercizio</t>
  </si>
  <si>
    <t>Raccordo alla rete</t>
  </si>
  <si>
    <t>Esercizio in isola</t>
  </si>
  <si>
    <t xml:space="preserve">       Disponibilità di soccorso</t>
  </si>
  <si>
    <t>Gruppo di soccorso temporaneamente racc. alla rete</t>
  </si>
  <si>
    <t>Commutazione rete/soccorso</t>
  </si>
  <si>
    <t>Solo DC</t>
  </si>
  <si>
    <t>Corrente nominale dell’app.</t>
  </si>
  <si>
    <t>Integrazione dell’accumulatore</t>
  </si>
  <si>
    <t>AC (nella parte AC dell’impianto)</t>
  </si>
  <si>
    <t>DC (nella parte DC dell’impianto)</t>
  </si>
  <si>
    <t>Potenza elettrica (potenza del sistema)</t>
  </si>
  <si>
    <t>Capacità di stoccaggio</t>
  </si>
  <si>
    <t>Tipo d’utilizzo dell’accumulatore</t>
  </si>
  <si>
    <t>Nessuna ricarica dell’accumulatore dalla rete di distribuzione</t>
  </si>
  <si>
    <t>Nessuna scarica dell’accumulatore nella rete di distribuzione</t>
  </si>
  <si>
    <t>Potenza regolabile dal</t>
  </si>
  <si>
    <t>Esercente</t>
  </si>
  <si>
    <t xml:space="preserve"> Fornitore</t>
  </si>
  <si>
    <t>Interfaccia accumulatore verso GRD disponibile</t>
  </si>
  <si>
    <t>Altro tipo d’esercizio &gt; come da allegato</t>
  </si>
  <si>
    <t>Stazioni di ricarica per veicoli elettrici</t>
  </si>
  <si>
    <t>Carica con cavo</t>
  </si>
  <si>
    <t>Carica induttiva</t>
  </si>
  <si>
    <t>Carica AC del veicolo</t>
  </si>
  <si>
    <t>Carica DC del veicolo</t>
  </si>
  <si>
    <t>Potenza massima prelevata dalla rete</t>
  </si>
  <si>
    <t>Potenza max. d’alimentazione alla rete</t>
  </si>
  <si>
    <t>Potenza regolabile dal GRD</t>
  </si>
  <si>
    <t>Potenza regolabile dall’esercente</t>
  </si>
  <si>
    <t>Potenza attiva modulabile</t>
  </si>
  <si>
    <t>Interfaccia della colonna disponibile al GRD</t>
  </si>
  <si>
    <t>fino a</t>
  </si>
  <si>
    <t>Altri dati generali</t>
  </si>
  <si>
    <t>Osservazioni del richiedente</t>
  </si>
  <si>
    <t>Firma del richiedente</t>
  </si>
  <si>
    <t>Data</t>
  </si>
  <si>
    <t>Firma</t>
  </si>
  <si>
    <t>Decisioni del GRD</t>
  </si>
  <si>
    <t>Riscaldamento elettrico/(PDC)</t>
  </si>
  <si>
    <t>Osservazioni</t>
  </si>
  <si>
    <t>Impianto approvato</t>
  </si>
  <si>
    <t>Impianto approvato con misure correttrici</t>
  </si>
  <si>
    <t>Osservazioni del GRD</t>
  </si>
  <si>
    <t>Frequenza di teleazione GRD</t>
  </si>
  <si>
    <t>Potenza di cortocircuito al punto di raccordo</t>
  </si>
  <si>
    <t>Potenza apparente al DPS d’allacciamento</t>
  </si>
  <si>
    <t>Le «Prescrizioni delle Aziende Elettriche CH (PAE)» e le «Regole tecniche per la valutazione delle perturbazioni di rete DACHCZ» devono essere rispettate
al punto di raccordo. La richiesta di allacciamento è valida per 1 anno.</t>
  </si>
  <si>
    <t>Firma GRD</t>
  </si>
  <si>
    <t>Stiebel Eltron WPL 13 I cool</t>
  </si>
  <si>
    <t>Stiebel Eltron WPL 18 I cool</t>
  </si>
  <si>
    <t>Stiebel Eltron WPL 23 I cool</t>
  </si>
  <si>
    <t>Ventilazione – Sistemi integrali</t>
  </si>
  <si>
    <t>Stiebel Eltron WPL-A 05 HK</t>
  </si>
  <si>
    <t>Stiebel Eltron WPL-A 07 HK</t>
  </si>
  <si>
    <t>Stiebel Eltron 4x WPL 19 A</t>
  </si>
  <si>
    <t>29,64 (4x 7,41)</t>
  </si>
  <si>
    <t>13,2 (4x 3,3)</t>
  </si>
  <si>
    <t>Stiebel Eltron 4x WPL 19 I</t>
  </si>
  <si>
    <t>Stiebel Eltron 4x WPL 20 AC</t>
  </si>
  <si>
    <t>33,32 (4x 8,33)</t>
  </si>
  <si>
    <t>17,6 (4x 4,4)</t>
  </si>
  <si>
    <t>Stiebel Eltron 4x WPL 20 A</t>
  </si>
  <si>
    <t>Stiebel Eltron 4x WPL 24 A</t>
  </si>
  <si>
    <t>36,16 (4x 9,04)</t>
  </si>
  <si>
    <t>Stiebel Eltron 4x WPL 24 I</t>
  </si>
  <si>
    <t>Stiebel Eltron 4x WPL 25 AC</t>
  </si>
  <si>
    <t>Stiebel Eltron 4x WPL 25 A</t>
  </si>
  <si>
    <t>Stiebel Eltron WPE-I 04 H(K) SW</t>
  </si>
  <si>
    <t>&lt;6</t>
  </si>
  <si>
    <t>Stiebel Eltron WPE-I 06 H(K) SW</t>
  </si>
  <si>
    <t>Stiebel Eltron WPE-I 08 H(K) SW</t>
  </si>
  <si>
    <t>Stiebel Eltron WPE-I 12 H(K) SW</t>
  </si>
  <si>
    <t>&lt;10</t>
  </si>
  <si>
    <t>Stiebel Eltron WPE-I 15 H(K) SW</t>
  </si>
  <si>
    <t>Stiebel Eltron WPE-I 04 H(K)W SW</t>
  </si>
  <si>
    <t>Stiebel Eltron WPE-I 06 H(K)W SW</t>
  </si>
  <si>
    <t>Stiebel Eltron WPE-I 08 H(K)W SW</t>
  </si>
  <si>
    <t>Stiebel Eltron WPE-I 12 H(K)W SW</t>
  </si>
  <si>
    <t>Stiebel Eltron WPE-I 15 H(K)W SW</t>
  </si>
  <si>
    <t>Stiebel Eltron WPE-I 04 H(K) WW</t>
  </si>
  <si>
    <t>Stiebel Eltron WPE-I 06 H(K) WW</t>
  </si>
  <si>
    <t>Stiebel Eltron WPE-I 08 H(K) WW</t>
  </si>
  <si>
    <t>Stiebel Eltron WPE-I 12 H(K) WW</t>
  </si>
  <si>
    <t>Stiebel Eltron WPE-I 15 H(K) WW</t>
  </si>
  <si>
    <t>Stiebel Eltron WPE-I 04 H(K)W WW</t>
  </si>
  <si>
    <t>Stiebel Eltron WPE-I 06 H(K)W WW</t>
  </si>
  <si>
    <t>Stiebel Eltron WPE-I 08 H(K)W WW</t>
  </si>
  <si>
    <t>Stiebel Eltron WPE-I 12 H(K)W WW</t>
  </si>
  <si>
    <t>Stiebel Eltron WPE-I 15 H(K)W WW</t>
  </si>
  <si>
    <t>Stiebel Eltron WPL-S 18 HK</t>
  </si>
  <si>
    <t>Stiebel Eltron WPL-S 25 HK</t>
  </si>
  <si>
    <t>Stiebel Eltron WPE-I 05 H 400 Plus</t>
  </si>
  <si>
    <t>Stiebel Eltron WPE-I 07 H 400 Plus</t>
  </si>
  <si>
    <t>Stiebel Eltron WPE-I 10 H 400 Plus</t>
  </si>
  <si>
    <t>Stiebel Eltron WPE-I 13 H 400 Plus</t>
  </si>
  <si>
    <t>Stiebel Eltron WPE-I 17 H 400 Plus</t>
  </si>
  <si>
    <t>Modelli precedenti</t>
  </si>
  <si>
    <t>Stiebel Eltron WPL-A 10 HK</t>
  </si>
  <si>
    <t>Stiebel Eltron WPL-A 13 HK</t>
  </si>
  <si>
    <t>Stiebel Eltron 5x WPL 24 I</t>
  </si>
  <si>
    <t>45.2 (5x 9.04)</t>
  </si>
  <si>
    <t>22 (5x 4,4)</t>
  </si>
  <si>
    <t>45.2 (5x 9,04)</t>
  </si>
  <si>
    <t>0,2</t>
  </si>
  <si>
    <t>0,3</t>
  </si>
  <si>
    <t>7,6</t>
  </si>
  <si>
    <t>Stiebel Eltron 6x WPL 24 I</t>
  </si>
  <si>
    <t>54.24 (6x9.04)</t>
  </si>
  <si>
    <t>26.4 (6x 4.4)</t>
  </si>
  <si>
    <t>54.24 (6x 9,04)</t>
  </si>
  <si>
    <t>Stiebel Eltron 5x WPL 25 AC</t>
  </si>
  <si>
    <t>41.65 (5x 8.33)</t>
  </si>
  <si>
    <t>10,.05</t>
  </si>
  <si>
    <t>41.65 (5x 8,33)</t>
  </si>
  <si>
    <t>Stiebel Eltron 6x WPL 25 AC</t>
  </si>
  <si>
    <t>49.98 (6x 8.33)</t>
  </si>
  <si>
    <t>Stiebel Eltron 5x WPL 25 A</t>
  </si>
  <si>
    <t>Stiebel Eltron 6x WPL 25 A</t>
  </si>
  <si>
    <t>'______</t>
  </si>
  <si>
    <t>WARH</t>
  </si>
  <si>
    <t xml:space="preserve">Tipo apparecchio </t>
  </si>
  <si>
    <t>----------------------------------------------------------</t>
  </si>
  <si>
    <t>Stiebel Eltron LWZ 8 CS Trend</t>
  </si>
  <si>
    <r>
      <t>Riscaldamento elettrico/pompe di calore (PDC)</t>
    </r>
    <r>
      <rPr>
        <i/>
        <sz val="8"/>
        <color theme="1"/>
        <rFont val="Arial"/>
        <family val="2"/>
      </rPr>
      <t xml:space="preserve"> (Per la scelta della protezione magneto-termica, è necessario rispettare la “Potenza di punta totale")</t>
    </r>
  </si>
  <si>
    <t>Wenn: ja</t>
  </si>
  <si>
    <t>Leistung in kW</t>
  </si>
  <si>
    <t>elektr. Zusatzheizung</t>
  </si>
  <si>
    <t>keine vorhanden</t>
  </si>
  <si>
    <t xml:space="preserve"> Si</t>
  </si>
  <si>
    <t>(Solo riscaldamento elettrico d'emergenza)</t>
  </si>
  <si>
    <t>Pompe di calore aria-acqua:</t>
  </si>
  <si>
    <t>Pompe di calore acqua glicolata-acqua:</t>
  </si>
  <si>
    <t>Pompe di calore acqua-acqua: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</si>
</sst>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7.5"/>
      <color theme="1"/>
      <name val="Arial"/>
      <family val="2"/>
    </font>
    <font>
      <sz val="7.5"/>
      <name val="Arial"/>
      <family val="2"/>
    </font>
    <font>
      <sz val="11"/>
      <color rgb="FF1B1E25"/>
      <name val="Segoe UI"/>
      <family val="2"/>
    </font>
    <font>
      <i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338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textRotation="90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textRotation="90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textRotation="90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textRotation="90"/>
    </xf>
    <xf numFmtId="0" fontId="2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/>
    <xf numFmtId="0" fontId="2" fillId="0" borderId="4" xfId="0" applyFont="1" applyBorder="1" applyProtection="1"/>
    <xf numFmtId="0" fontId="1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 vertical="center" textRotation="90"/>
    </xf>
    <xf numFmtId="0" fontId="2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textRotation="90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textRotation="9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 textRotation="90"/>
    </xf>
    <xf numFmtId="0" fontId="2" fillId="0" borderId="10" xfId="0" applyFont="1" applyBorder="1" applyAlignment="1" applyProtection="1">
      <alignment horizontal="left" vertical="center" textRotation="90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 textRotation="90"/>
    </xf>
    <xf numFmtId="0" fontId="7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5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textRotation="90"/>
    </xf>
    <xf numFmtId="0" fontId="2" fillId="0" borderId="10" xfId="0" applyFont="1" applyFill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64" fontId="1" fillId="0" borderId="0" xfId="1" applyNumberFormat="1" applyFont="1" applyAlignment="1">
      <alignment horizontal="left" vertical="center"/>
    </xf>
    <xf numFmtId="0" fontId="2" fillId="0" borderId="0" xfId="1" applyFont="1"/>
    <xf numFmtId="0" fontId="2" fillId="0" borderId="8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0" fontId="2" fillId="0" borderId="0" xfId="1" applyFont="1" applyProtection="1">
      <protection locked="0"/>
    </xf>
    <xf numFmtId="0" fontId="2" fillId="0" borderId="18" xfId="1" applyFont="1" applyBorder="1" applyProtection="1">
      <protection locked="0"/>
    </xf>
    <xf numFmtId="0" fontId="1" fillId="0" borderId="0" xfId="1" applyFont="1" applyProtection="1">
      <protection locked="0"/>
    </xf>
    <xf numFmtId="0" fontId="1" fillId="0" borderId="17" xfId="1" applyFont="1" applyBorder="1" applyProtection="1">
      <protection locked="0"/>
    </xf>
    <xf numFmtId="0" fontId="1" fillId="0" borderId="18" xfId="1" applyFont="1" applyBorder="1" applyProtection="1">
      <protection locked="0"/>
    </xf>
    <xf numFmtId="0" fontId="1" fillId="0" borderId="17" xfId="1" applyFont="1" applyBorder="1" applyAlignment="1" applyProtection="1">
      <alignment horizontal="center" vertical="center"/>
      <protection locked="0"/>
    </xf>
    <xf numFmtId="0" fontId="13" fillId="3" borderId="0" xfId="1" applyFont="1" applyFill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textRotation="90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top" textRotation="90"/>
    </xf>
    <xf numFmtId="0" fontId="2" fillId="0" borderId="0" xfId="0" applyFont="1" applyAlignment="1" applyProtection="1">
      <alignment vertical="top"/>
    </xf>
    <xf numFmtId="0" fontId="2" fillId="0" borderId="10" xfId="0" applyFont="1" applyBorder="1" applyAlignment="1" applyProtection="1">
      <alignment horizontal="center" vertical="top" textRotation="90"/>
    </xf>
    <xf numFmtId="0" fontId="2" fillId="0" borderId="6" xfId="0" applyFont="1" applyBorder="1" applyAlignment="1" applyProtection="1">
      <alignment vertical="top"/>
    </xf>
    <xf numFmtId="0" fontId="2" fillId="0" borderId="11" xfId="0" applyFont="1" applyBorder="1" applyAlignment="1" applyProtection="1">
      <alignment vertical="top"/>
    </xf>
    <xf numFmtId="0" fontId="2" fillId="0" borderId="10" xfId="0" applyFont="1" applyBorder="1" applyAlignment="1" applyProtection="1">
      <alignment horizontal="center" textRotation="90"/>
    </xf>
    <xf numFmtId="0" fontId="2" fillId="0" borderId="6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0" xfId="0" applyFont="1" applyAlignment="1" applyProtection="1"/>
    <xf numFmtId="0" fontId="2" fillId="0" borderId="0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</xf>
    <xf numFmtId="0" fontId="0" fillId="0" borderId="3" xfId="0" applyBorder="1" applyAlignment="1" applyProtection="1">
      <protection locked="0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17" fillId="0" borderId="7" xfId="0" applyFont="1" applyBorder="1" applyAlignment="1" applyProtection="1">
      <alignment horizontal="left" vertical="center"/>
    </xf>
    <xf numFmtId="0" fontId="2" fillId="0" borderId="18" xfId="1" quotePrefix="1" applyFont="1" applyBorder="1" applyAlignment="1" applyProtection="1">
      <alignment horizontal="left" vertical="center"/>
      <protection locked="0"/>
    </xf>
    <xf numFmtId="2" fontId="1" fillId="0" borderId="0" xfId="1" applyNumberFormat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left"/>
      <protection locked="0"/>
    </xf>
    <xf numFmtId="164" fontId="2" fillId="0" borderId="18" xfId="1" applyNumberFormat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17" xfId="1" quotePrefix="1" applyFont="1" applyBorder="1" applyAlignment="1" applyProtection="1">
      <alignment horizontal="left" vertical="center"/>
      <protection locked="0"/>
    </xf>
    <xf numFmtId="2" fontId="2" fillId="0" borderId="0" xfId="1" applyNumberFormat="1" applyFont="1" applyAlignment="1" applyProtection="1">
      <alignment horizontal="left" vertical="center"/>
      <protection locked="0"/>
    </xf>
    <xf numFmtId="164" fontId="2" fillId="0" borderId="0" xfId="1" applyNumberFormat="1" applyFont="1" applyAlignment="1" applyProtection="1">
      <alignment horizontal="left" vertical="center"/>
      <protection locked="0"/>
    </xf>
    <xf numFmtId="164" fontId="1" fillId="0" borderId="18" xfId="1" applyNumberFormat="1" applyFont="1" applyBorder="1" applyAlignment="1" applyProtection="1">
      <alignment horizontal="left" vertical="center"/>
      <protection locked="0"/>
    </xf>
    <xf numFmtId="2" fontId="1" fillId="0" borderId="0" xfId="1" applyNumberFormat="1" applyFont="1" applyAlignment="1" applyProtection="1">
      <alignment horizontal="left"/>
      <protection locked="0"/>
    </xf>
    <xf numFmtId="164" fontId="1" fillId="0" borderId="0" xfId="1" applyNumberFormat="1" applyFont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>
      <alignment horizontal="center" vertical="center"/>
    </xf>
    <xf numFmtId="0" fontId="2" fillId="0" borderId="0" xfId="1" quotePrefix="1" applyFont="1" applyAlignment="1">
      <alignment horizontal="left" vertical="center"/>
    </xf>
    <xf numFmtId="0" fontId="13" fillId="3" borderId="0" xfId="1" applyFont="1" applyFill="1" applyAlignment="1">
      <alignment horizontal="left"/>
    </xf>
    <xf numFmtId="0" fontId="13" fillId="3" borderId="0" xfId="1" applyFont="1" applyFill="1" applyAlignment="1">
      <alignment horizontal="left" vertical="center"/>
    </xf>
    <xf numFmtId="164" fontId="1" fillId="0" borderId="0" xfId="1" applyNumberFormat="1" applyFont="1" applyAlignment="1">
      <alignment horizontal="left"/>
    </xf>
    <xf numFmtId="0" fontId="10" fillId="0" borderId="0" xfId="1" applyAlignment="1">
      <alignment horizontal="left"/>
    </xf>
    <xf numFmtId="2" fontId="1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 vertical="center"/>
    </xf>
    <xf numFmtId="164" fontId="2" fillId="0" borderId="0" xfId="1" applyNumberFormat="1" applyFont="1" applyAlignment="1">
      <alignment horizontal="left"/>
    </xf>
    <xf numFmtId="2" fontId="2" fillId="0" borderId="0" xfId="1" applyNumberFormat="1" applyFont="1" applyAlignment="1">
      <alignment horizontal="left" vertical="center"/>
    </xf>
    <xf numFmtId="1" fontId="2" fillId="0" borderId="0" xfId="1" applyNumberFormat="1" applyFont="1" applyAlignment="1">
      <alignment horizontal="left" vertical="center"/>
    </xf>
    <xf numFmtId="1" fontId="1" fillId="0" borderId="0" xfId="1" applyNumberFormat="1" applyFont="1" applyAlignment="1">
      <alignment horizontal="left" vertical="center"/>
    </xf>
    <xf numFmtId="164" fontId="2" fillId="0" borderId="0" xfId="1" quotePrefix="1" applyNumberFormat="1" applyFont="1" applyAlignment="1">
      <alignment horizontal="left" vertical="center"/>
    </xf>
    <xf numFmtId="164" fontId="1" fillId="0" borderId="0" xfId="1" applyNumberFormat="1" applyFont="1" applyAlignment="1">
      <alignment horizontal="center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0" xfId="1" applyAlignment="1" applyProtection="1">
      <alignment horizontal="left"/>
      <protection locked="0"/>
    </xf>
    <xf numFmtId="0" fontId="10" fillId="0" borderId="0" xfId="1" applyAlignment="1" applyProtection="1">
      <alignment horizontal="left" vertical="center"/>
      <protection locked="0"/>
    </xf>
    <xf numFmtId="0" fontId="1" fillId="0" borderId="17" xfId="1" applyFont="1" applyBorder="1" applyAlignment="1" applyProtection="1">
      <alignment horizontal="left" vertical="center"/>
      <protection locked="0"/>
    </xf>
    <xf numFmtId="0" fontId="1" fillId="0" borderId="18" xfId="1" applyFont="1" applyBorder="1" applyAlignment="1" applyProtection="1">
      <alignment horizontal="left" vertical="center"/>
      <protection locked="0"/>
    </xf>
    <xf numFmtId="0" fontId="2" fillId="0" borderId="0" xfId="1" quotePrefix="1" applyFont="1" applyAlignment="1" applyProtection="1">
      <alignment horizontal="left" vertical="center"/>
      <protection locked="0"/>
    </xf>
    <xf numFmtId="0" fontId="12" fillId="5" borderId="0" xfId="0" applyFont="1" applyFill="1" applyAlignment="1">
      <alignment horizontal="left" vertical="center"/>
    </xf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1" fillId="0" borderId="0" xfId="1" quotePrefix="1" applyFont="1" applyAlignment="1" applyProtection="1">
      <alignment horizontal="left" vertical="center"/>
      <protection locked="0"/>
    </xf>
    <xf numFmtId="0" fontId="11" fillId="0" borderId="0" xfId="1" applyFont="1" applyAlignment="1">
      <alignment horizontal="left"/>
    </xf>
    <xf numFmtId="0" fontId="1" fillId="0" borderId="18" xfId="1" applyFont="1" applyBorder="1" applyAlignment="1" applyProtection="1">
      <alignment horizontal="center" vertical="center"/>
      <protection locked="0"/>
    </xf>
    <xf numFmtId="164" fontId="1" fillId="0" borderId="0" xfId="1" applyNumberFormat="1" applyFont="1" applyAlignment="1" applyProtection="1">
      <alignment horizontal="left"/>
      <protection locked="0"/>
    </xf>
    <xf numFmtId="0" fontId="10" fillId="0" borderId="0" xfId="1" applyAlignment="1">
      <alignment horizontal="left" vertical="center"/>
    </xf>
    <xf numFmtId="0" fontId="1" fillId="0" borderId="0" xfId="1" quotePrefix="1" applyFont="1" applyAlignment="1">
      <alignment horizontal="left" vertical="center"/>
    </xf>
    <xf numFmtId="0" fontId="14" fillId="0" borderId="0" xfId="1" quotePrefix="1" applyFont="1" applyAlignment="1">
      <alignment horizontal="left" vertical="center"/>
    </xf>
    <xf numFmtId="0" fontId="13" fillId="0" borderId="0" xfId="1" applyFont="1" applyAlignment="1">
      <alignment horizontal="left"/>
    </xf>
    <xf numFmtId="0" fontId="11" fillId="0" borderId="0" xfId="1" applyFont="1" applyAlignment="1">
      <alignment horizontal="left" vertical="center"/>
    </xf>
    <xf numFmtId="164" fontId="2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horizontal="left" vertical="center"/>
    </xf>
    <xf numFmtId="164" fontId="10" fillId="0" borderId="0" xfId="1" applyNumberFormat="1" applyAlignment="1">
      <alignment horizontal="left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2" fillId="0" borderId="18" xfId="1" quotePrefix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quotePrefix="1" applyFont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10" fillId="8" borderId="0" xfId="1" applyFill="1" applyAlignment="1" applyProtection="1">
      <alignment horizontal="left" vertical="center"/>
      <protection locked="0"/>
    </xf>
    <xf numFmtId="0" fontId="18" fillId="9" borderId="0" xfId="0" applyFont="1" applyFill="1" applyAlignment="1">
      <alignment horizontal="left" vertical="center" wrapText="1" indent="1"/>
    </xf>
    <xf numFmtId="0" fontId="12" fillId="9" borderId="0" xfId="0" applyFont="1" applyFill="1" applyAlignment="1">
      <alignment horizontal="left" vertical="center"/>
    </xf>
    <xf numFmtId="0" fontId="10" fillId="8" borderId="0" xfId="1" quotePrefix="1" applyFill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19" fillId="10" borderId="17" xfId="1" applyFont="1" applyFill="1" applyBorder="1" applyAlignment="1" applyProtection="1">
      <alignment horizontal="center" vertical="center"/>
      <protection locked="0"/>
    </xf>
    <xf numFmtId="0" fontId="2" fillId="11" borderId="17" xfId="1" applyFont="1" applyFill="1" applyBorder="1" applyAlignment="1" applyProtection="1">
      <alignment horizontal="center" vertical="center"/>
      <protection locked="0"/>
    </xf>
    <xf numFmtId="0" fontId="19" fillId="10" borderId="0" xfId="1" applyFont="1" applyFill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7" borderId="9" xfId="0" applyFill="1" applyBorder="1" applyAlignment="1" applyProtection="1">
      <protection locked="0"/>
    </xf>
    <xf numFmtId="0" fontId="2" fillId="7" borderId="0" xfId="0" applyFont="1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</xf>
    <xf numFmtId="0" fontId="0" fillId="0" borderId="3" xfId="0" applyBorder="1" applyAlignment="1"/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4" xfId="0" applyFont="1" applyFill="1" applyBorder="1" applyAlignment="1" applyProtection="1">
      <alignment horizontal="left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7" borderId="4" xfId="0" applyFill="1" applyBorder="1" applyAlignment="1" applyProtection="1">
      <alignment horizontal="left" vertical="center"/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0" fillId="6" borderId="4" xfId="0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2" fontId="2" fillId="6" borderId="6" xfId="0" applyNumberFormat="1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protection locked="0"/>
    </xf>
    <xf numFmtId="0" fontId="2" fillId="0" borderId="17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18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3">
    <dxf>
      <font>
        <color theme="0" tint="-4.9989318521683403E-2"/>
      </font>
    </dxf>
    <dxf>
      <font>
        <color theme="0" tint="-4.9989318521683403E-2"/>
      </font>
    </dxf>
    <dxf>
      <font>
        <color theme="1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7" lockText="1" noThreeD="1"/>
</file>

<file path=xl/ctrlProps/ctrlProp101.xml><?xml version="1.0" encoding="utf-8"?>
<formControlPr xmlns="http://schemas.microsoft.com/office/spreadsheetml/2009/9/main" objectType="CheckBox" fmlaLink="Data!$D$188" lockText="1" noThreeD="1"/>
</file>

<file path=xl/ctrlProps/ctrlProp102.xml><?xml version="1.0" encoding="utf-8"?>
<formControlPr xmlns="http://schemas.microsoft.com/office/spreadsheetml/2009/9/main" objectType="CheckBox" fmlaLink="Data!$D$184" lockText="1" noThreeD="1"/>
</file>

<file path=xl/ctrlProps/ctrlProp103.xml><?xml version="1.0" encoding="utf-8"?>
<formControlPr xmlns="http://schemas.microsoft.com/office/spreadsheetml/2009/9/main" objectType="CheckBox" fmlaLink="Data!$D$183" lockText="1" noThreeD="1"/>
</file>

<file path=xl/ctrlProps/ctrlProp104.xml><?xml version="1.0" encoding="utf-8"?>
<formControlPr xmlns="http://schemas.microsoft.com/office/spreadsheetml/2009/9/main" objectType="CheckBox" fmlaLink="Data!$D$189" lockText="1" noThreeD="1"/>
</file>

<file path=xl/ctrlProps/ctrlProp105.xml><?xml version="1.0" encoding="utf-8"?>
<formControlPr xmlns="http://schemas.microsoft.com/office/spreadsheetml/2009/9/main" objectType="CheckBox" fmlaLink="Data!$D$190" lockText="1" noThreeD="1"/>
</file>

<file path=xl/ctrlProps/ctrlProp106.xml><?xml version="1.0" encoding="utf-8"?>
<formControlPr xmlns="http://schemas.microsoft.com/office/spreadsheetml/2009/9/main" objectType="CheckBox" fmlaLink="Data!$D$194" lockText="1" noThreeD="1"/>
</file>

<file path=xl/ctrlProps/ctrlProp107.xml><?xml version="1.0" encoding="utf-8"?>
<formControlPr xmlns="http://schemas.microsoft.com/office/spreadsheetml/2009/9/main" objectType="CheckBox" fmlaLink="Data!$D$195" lockText="1" noThreeD="1"/>
</file>

<file path=xl/ctrlProps/ctrlProp108.xml><?xml version="1.0" encoding="utf-8"?>
<formControlPr xmlns="http://schemas.microsoft.com/office/spreadsheetml/2009/9/main" objectType="CheckBox" fmlaLink="Data!$D$196" lockText="1" noThreeD="1"/>
</file>

<file path=xl/ctrlProps/ctrlProp109.xml><?xml version="1.0" encoding="utf-8"?>
<formControlPr xmlns="http://schemas.microsoft.com/office/spreadsheetml/2009/9/main" objectType="CheckBox" fmlaLink="Data!$D$199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04" lockText="1" noThreeD="1"/>
</file>

<file path=xl/ctrlProps/ctrlProp111.xml><?xml version="1.0" encoding="utf-8"?>
<formControlPr xmlns="http://schemas.microsoft.com/office/spreadsheetml/2009/9/main" objectType="CheckBox" fmlaLink="Data!$D$205" lockText="1" noThreeD="1"/>
</file>

<file path=xl/ctrlProps/ctrlProp112.xml><?xml version="1.0" encoding="utf-8"?>
<formControlPr xmlns="http://schemas.microsoft.com/office/spreadsheetml/2009/9/main" objectType="CheckBox" fmlaLink="Data!$D$212" lockText="1" noThreeD="1"/>
</file>

<file path=xl/ctrlProps/ctrlProp113.xml><?xml version="1.0" encoding="utf-8"?>
<formControlPr xmlns="http://schemas.microsoft.com/office/spreadsheetml/2009/9/main" objectType="CheckBox" fmlaLink="Data!$D$213" lockText="1" noThreeD="1"/>
</file>

<file path=xl/ctrlProps/ctrlProp114.xml><?xml version="1.0" encoding="utf-8"?>
<formControlPr xmlns="http://schemas.microsoft.com/office/spreadsheetml/2009/9/main" objectType="CheckBox" fmlaLink="Data!$D$214" lockText="1" noThreeD="1"/>
</file>

<file path=xl/ctrlProps/ctrlProp115.xml><?xml version="1.0" encoding="utf-8"?>
<formControlPr xmlns="http://schemas.microsoft.com/office/spreadsheetml/2009/9/main" objectType="CheckBox" fmlaLink="Data!$D$215" lockText="1" noThreeD="1"/>
</file>

<file path=xl/ctrlProps/ctrlProp116.xml><?xml version="1.0" encoding="utf-8"?>
<formControlPr xmlns="http://schemas.microsoft.com/office/spreadsheetml/2009/9/main" objectType="CheckBox" fmlaLink="Data!$D$221" lockText="1" noThreeD="1"/>
</file>

<file path=xl/ctrlProps/ctrlProp117.xml><?xml version="1.0" encoding="utf-8"?>
<formControlPr xmlns="http://schemas.microsoft.com/office/spreadsheetml/2009/9/main" objectType="CheckBox" fmlaLink="Data!$D$220" lockText="1" noThreeD="1"/>
</file>

<file path=xl/ctrlProps/ctrlProp118.xml><?xml version="1.0" encoding="utf-8"?>
<formControlPr xmlns="http://schemas.microsoft.com/office/spreadsheetml/2009/9/main" objectType="CheckBox" fmlaLink="Data!$D$224" lockText="1" noThreeD="1"/>
</file>

<file path=xl/ctrlProps/ctrlProp119.xml><?xml version="1.0" encoding="utf-8"?>
<formControlPr xmlns="http://schemas.microsoft.com/office/spreadsheetml/2009/9/main" objectType="CheckBox" fmlaLink="Data!$D$223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29" lockText="1" noThreeD="1"/>
</file>

<file path=xl/ctrlProps/ctrlProp121.xml><?xml version="1.0" encoding="utf-8"?>
<formControlPr xmlns="http://schemas.microsoft.com/office/spreadsheetml/2009/9/main" objectType="CheckBox" fmlaLink="Data!$D$228" lockText="1" noThreeD="1"/>
</file>

<file path=xl/ctrlProps/ctrlProp122.xml><?xml version="1.0" encoding="utf-8"?>
<formControlPr xmlns="http://schemas.microsoft.com/office/spreadsheetml/2009/9/main" objectType="CheckBox" fmlaLink="Data!$D$232" lockText="1" noThreeD="1"/>
</file>

<file path=xl/ctrlProps/ctrlProp123.xml><?xml version="1.0" encoding="utf-8"?>
<formControlPr xmlns="http://schemas.microsoft.com/office/spreadsheetml/2009/9/main" objectType="CheckBox" fmlaLink="Data!$D$231" lockText="1" noThreeD="1"/>
</file>

<file path=xl/ctrlProps/ctrlProp124.xml><?xml version="1.0" encoding="utf-8"?>
<formControlPr xmlns="http://schemas.microsoft.com/office/spreadsheetml/2009/9/main" objectType="CheckBox" fmlaLink="Data!$D$235" lockText="1" noThreeD="1"/>
</file>

<file path=xl/ctrlProps/ctrlProp125.xml><?xml version="1.0" encoding="utf-8"?>
<formControlPr xmlns="http://schemas.microsoft.com/office/spreadsheetml/2009/9/main" objectType="CheckBox" fmlaLink="Data!$D$234" lockText="1" noThreeD="1"/>
</file>

<file path=xl/ctrlProps/ctrlProp126.xml><?xml version="1.0" encoding="utf-8"?>
<formControlPr xmlns="http://schemas.microsoft.com/office/spreadsheetml/2009/9/main" objectType="Drop" dropLines="30" dropStyle="combo" dx="16" fmlaLink="$BI$28" fmlaRange="Datenquelle!$B$3:$B$198" noThreeD="1" sel="1" val="0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enquelle!$D$20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enquelle!$D$202" lockText="1" noThreeD="1"/>
</file>

<file path=xl/ctrlProps/ctrlProp24.xml><?xml version="1.0" encoding="utf-8"?>
<formControlPr xmlns="http://schemas.microsoft.com/office/spreadsheetml/2009/9/main" objectType="CheckBox" fmlaLink="Datenquelle!$D$203" lockText="1" noThreeD="1"/>
</file>

<file path=xl/ctrlProps/ctrlProp25.xml><?xml version="1.0" encoding="utf-8"?>
<formControlPr xmlns="http://schemas.microsoft.com/office/spreadsheetml/2009/9/main" objectType="CheckBox" fmlaLink="Datenquelle!$G$201" lockText="1" noThreeD="1"/>
</file>

<file path=xl/ctrlProps/ctrlProp26.xml><?xml version="1.0" encoding="utf-8"?>
<formControlPr xmlns="http://schemas.microsoft.com/office/spreadsheetml/2009/9/main" objectType="CheckBox" fmlaLink="Datenquelle!$G$202" lockText="1" noThreeD="1"/>
</file>

<file path=xl/ctrlProps/ctrlProp27.xml><?xml version="1.0" encoding="utf-8"?>
<formControlPr xmlns="http://schemas.microsoft.com/office/spreadsheetml/2009/9/main" objectType="CheckBox" fmlaLink="Datenquelle!$G$203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enquelle!$G$20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enquelle!$J$202" lockText="1" noThreeD="1"/>
</file>

<file path=xl/ctrlProps/ctrlProp31.xml><?xml version="1.0" encoding="utf-8"?>
<formControlPr xmlns="http://schemas.microsoft.com/office/spreadsheetml/2009/9/main" objectType="CheckBox" fmlaLink="Datenquelle!$J$201" lockText="1" noThreeD="1"/>
</file>

<file path=xl/ctrlProps/ctrlProp32.xml><?xml version="1.0" encoding="utf-8"?>
<formControlPr xmlns="http://schemas.microsoft.com/office/spreadsheetml/2009/9/main" objectType="CheckBox" fmlaLink="Datenquelle!$L$201" lockText="1" noThreeD="1"/>
</file>

<file path=xl/ctrlProps/ctrlProp33.xml><?xml version="1.0" encoding="utf-8"?>
<formControlPr xmlns="http://schemas.microsoft.com/office/spreadsheetml/2009/9/main" objectType="CheckBox" fmlaLink="Datenquelle!$L$203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enquelle!$L$202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enquelle!$Z$201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1" lockText="1" noThreeD="1"/>
</file>

<file path=xl/ctrlProps/ctrlProp58.xml><?xml version="1.0" encoding="utf-8"?>
<formControlPr xmlns="http://schemas.microsoft.com/office/spreadsheetml/2009/9/main" objectType="CheckBox" fmlaLink="Data!$D$114" lockText="1" noThreeD="1"/>
</file>

<file path=xl/ctrlProps/ctrlProp59.xml><?xml version="1.0" encoding="utf-8"?>
<formControlPr xmlns="http://schemas.microsoft.com/office/spreadsheetml/2009/9/main" objectType="CheckBox" fmlaLink="Data!$D$116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19" lockText="1" noThreeD="1"/>
</file>

<file path=xl/ctrlProps/ctrlProp61.xml><?xml version="1.0" encoding="utf-8"?>
<formControlPr xmlns="http://schemas.microsoft.com/office/spreadsheetml/2009/9/main" objectType="CheckBox" fmlaLink="Data!$D$120" lockText="1" noThreeD="1"/>
</file>

<file path=xl/ctrlProps/ctrlProp62.xml><?xml version="1.0" encoding="utf-8"?>
<formControlPr xmlns="http://schemas.microsoft.com/office/spreadsheetml/2009/9/main" objectType="CheckBox" fmlaLink="Data!$D$123" lockText="1" noThreeD="1"/>
</file>

<file path=xl/ctrlProps/ctrlProp63.xml><?xml version="1.0" encoding="utf-8"?>
<formControlPr xmlns="http://schemas.microsoft.com/office/spreadsheetml/2009/9/main" objectType="CheckBox" fmlaLink="Data!$D$124" lockText="1" noThreeD="1"/>
</file>

<file path=xl/ctrlProps/ctrlProp64.xml><?xml version="1.0" encoding="utf-8"?>
<formControlPr xmlns="http://schemas.microsoft.com/office/spreadsheetml/2009/9/main" objectType="CheckBox" fmlaLink="Data!$D$125" lockText="1" noThreeD="1"/>
</file>

<file path=xl/ctrlProps/ctrlProp65.xml><?xml version="1.0" encoding="utf-8"?>
<formControlPr xmlns="http://schemas.microsoft.com/office/spreadsheetml/2009/9/main" objectType="CheckBox" fmlaLink="Data!$D$126" lockText="1" noThreeD="1"/>
</file>

<file path=xl/ctrlProps/ctrlProp66.xml><?xml version="1.0" encoding="utf-8"?>
<formControlPr xmlns="http://schemas.microsoft.com/office/spreadsheetml/2009/9/main" objectType="CheckBox" fmlaLink="Data!$D$127" lockText="1" noThreeD="1"/>
</file>

<file path=xl/ctrlProps/ctrlProp67.xml><?xml version="1.0" encoding="utf-8"?>
<formControlPr xmlns="http://schemas.microsoft.com/office/spreadsheetml/2009/9/main" objectType="CheckBox" fmlaLink="Data!$D$128" lockText="1" noThreeD="1"/>
</file>

<file path=xl/ctrlProps/ctrlProp68.xml><?xml version="1.0" encoding="utf-8"?>
<formControlPr xmlns="http://schemas.microsoft.com/office/spreadsheetml/2009/9/main" objectType="CheckBox" fmlaLink="Data!$D$130" lockText="1" noThreeD="1"/>
</file>

<file path=xl/ctrlProps/ctrlProp69.xml><?xml version="1.0" encoding="utf-8"?>
<formControlPr xmlns="http://schemas.microsoft.com/office/spreadsheetml/2009/9/main" objectType="CheckBox" fmlaLink="Data!$D$13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35" lockText="1" noThreeD="1"/>
</file>

<file path=xl/ctrlProps/ctrlProp71.xml><?xml version="1.0" encoding="utf-8"?>
<formControlPr xmlns="http://schemas.microsoft.com/office/spreadsheetml/2009/9/main" objectType="CheckBox" fmlaLink="Data!$D$138" lockText="1" noThreeD="1"/>
</file>

<file path=xl/ctrlProps/ctrlProp72.xml><?xml version="1.0" encoding="utf-8"?>
<formControlPr xmlns="http://schemas.microsoft.com/office/spreadsheetml/2009/9/main" objectType="CheckBox" fmlaLink="Data!$D$141" lockText="1" noThreeD="1"/>
</file>

<file path=xl/ctrlProps/ctrlProp73.xml><?xml version="1.0" encoding="utf-8"?>
<formControlPr xmlns="http://schemas.microsoft.com/office/spreadsheetml/2009/9/main" objectType="CheckBox" fmlaLink="Data!$D$146" lockText="1" noThreeD="1"/>
</file>

<file path=xl/ctrlProps/ctrlProp74.xml><?xml version="1.0" encoding="utf-8"?>
<formControlPr xmlns="http://schemas.microsoft.com/office/spreadsheetml/2009/9/main" objectType="CheckBox" fmlaLink="Data!$D$147" lockText="1" noThreeD="1"/>
</file>

<file path=xl/ctrlProps/ctrlProp75.xml><?xml version="1.0" encoding="utf-8"?>
<formControlPr xmlns="http://schemas.microsoft.com/office/spreadsheetml/2009/9/main" objectType="CheckBox" fmlaLink="Data!$D$148" lockText="1" noThreeD="1"/>
</file>

<file path=xl/ctrlProps/ctrlProp76.xml><?xml version="1.0" encoding="utf-8"?>
<formControlPr xmlns="http://schemas.microsoft.com/office/spreadsheetml/2009/9/main" objectType="CheckBox" fmlaLink="Data!$D$149" lockText="1" noThreeD="1"/>
</file>

<file path=xl/ctrlProps/ctrlProp77.xml><?xml version="1.0" encoding="utf-8"?>
<formControlPr xmlns="http://schemas.microsoft.com/office/spreadsheetml/2009/9/main" objectType="CheckBox" fmlaLink="Data!$D$150" lockText="1" noThreeD="1"/>
</file>

<file path=xl/ctrlProps/ctrlProp78.xml><?xml version="1.0" encoding="utf-8"?>
<formControlPr xmlns="http://schemas.microsoft.com/office/spreadsheetml/2009/9/main" objectType="CheckBox" fmlaLink="Data!$D$151" lockText="1" noThreeD="1"/>
</file>

<file path=xl/ctrlProps/ctrlProp79.xml><?xml version="1.0" encoding="utf-8"?>
<formControlPr xmlns="http://schemas.microsoft.com/office/spreadsheetml/2009/9/main" objectType="CheckBox" fmlaLink="Data!$D$152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3" lockText="1" noThreeD="1"/>
</file>

<file path=xl/ctrlProps/ctrlProp81.xml><?xml version="1.0" encoding="utf-8"?>
<formControlPr xmlns="http://schemas.microsoft.com/office/spreadsheetml/2009/9/main" objectType="CheckBox" fmlaLink="Data!$D$154" lockText="1" noThreeD="1"/>
</file>

<file path=xl/ctrlProps/ctrlProp82.xml><?xml version="1.0" encoding="utf-8"?>
<formControlPr xmlns="http://schemas.microsoft.com/office/spreadsheetml/2009/9/main" objectType="CheckBox" fmlaLink="Data!$D$155" lockText="1" noThreeD="1"/>
</file>

<file path=xl/ctrlProps/ctrlProp83.xml><?xml version="1.0" encoding="utf-8"?>
<formControlPr xmlns="http://schemas.microsoft.com/office/spreadsheetml/2009/9/main" objectType="CheckBox" fmlaLink="Data!$D$156" lockText="1" noThreeD="1"/>
</file>

<file path=xl/ctrlProps/ctrlProp84.xml><?xml version="1.0" encoding="utf-8"?>
<formControlPr xmlns="http://schemas.microsoft.com/office/spreadsheetml/2009/9/main" objectType="CheckBox" fmlaLink="Data!$D$167" lockText="1" noThreeD="1"/>
</file>

<file path=xl/ctrlProps/ctrlProp85.xml><?xml version="1.0" encoding="utf-8"?>
<formControlPr xmlns="http://schemas.microsoft.com/office/spreadsheetml/2009/9/main" objectType="CheckBox" fmlaLink="Data!$D$170" lockText="1" noThreeD="1"/>
</file>

<file path=xl/ctrlProps/ctrlProp86.xml><?xml version="1.0" encoding="utf-8"?>
<formControlPr xmlns="http://schemas.microsoft.com/office/spreadsheetml/2009/9/main" objectType="CheckBox" fmlaLink="Data!$D$173" lockText="1" noThreeD="1"/>
</file>

<file path=xl/ctrlProps/ctrlProp87.xml><?xml version="1.0" encoding="utf-8"?>
<formControlPr xmlns="http://schemas.microsoft.com/office/spreadsheetml/2009/9/main" objectType="CheckBox" fmlaLink="Data!$D$160" lockText="1" noThreeD="1"/>
</file>

<file path=xl/ctrlProps/ctrlProp88.xml><?xml version="1.0" encoding="utf-8"?>
<formControlPr xmlns="http://schemas.microsoft.com/office/spreadsheetml/2009/9/main" objectType="CheckBox" fmlaLink="Data!$D$161" lockText="1" noThreeD="1"/>
</file>

<file path=xl/ctrlProps/ctrlProp89.xml><?xml version="1.0" encoding="utf-8"?>
<formControlPr xmlns="http://schemas.microsoft.com/office/spreadsheetml/2009/9/main" objectType="CheckBox" fmlaLink="Data!$D$162" lockText="1" noThreeD="1"/>
</file>

<file path=xl/ctrlProps/ctrlProp9.xml><?xml version="1.0" encoding="utf-8"?>
<formControlPr xmlns="http://schemas.microsoft.com/office/spreadsheetml/2009/9/main" objectType="CheckBox" checked="Checked" fmlaLink="Data!$D$48" lockText="1" noThreeD="1"/>
</file>

<file path=xl/ctrlProps/ctrlProp90.xml><?xml version="1.0" encoding="utf-8"?>
<formControlPr xmlns="http://schemas.microsoft.com/office/spreadsheetml/2009/9/main" objectType="CheckBox" fmlaLink="Data!$D$163" lockText="1" noThreeD="1"/>
</file>

<file path=xl/ctrlProps/ctrlProp91.xml><?xml version="1.0" encoding="utf-8"?>
<formControlPr xmlns="http://schemas.microsoft.com/office/spreadsheetml/2009/9/main" objectType="CheckBox" fmlaLink="Data!$D$164" lockText="1" noThreeD="1"/>
</file>

<file path=xl/ctrlProps/ctrlProp92.xml><?xml version="1.0" encoding="utf-8"?>
<formControlPr xmlns="http://schemas.microsoft.com/office/spreadsheetml/2009/9/main" objectType="CheckBox" fmlaLink="Data!$D$165" lockText="1" noThreeD="1"/>
</file>

<file path=xl/ctrlProps/ctrlProp93.xml><?xml version="1.0" encoding="utf-8"?>
<formControlPr xmlns="http://schemas.microsoft.com/office/spreadsheetml/2009/9/main" objectType="CheckBox" fmlaLink="Data!$D$166" lockText="1" noThreeD="1"/>
</file>

<file path=xl/ctrlProps/ctrlProp94.xml><?xml version="1.0" encoding="utf-8"?>
<formControlPr xmlns="http://schemas.microsoft.com/office/spreadsheetml/2009/9/main" objectType="CheckBox" fmlaLink="Data!$D$176" lockText="1" noThreeD="1"/>
</file>

<file path=xl/ctrlProps/ctrlProp95.xml><?xml version="1.0" encoding="utf-8"?>
<formControlPr xmlns="http://schemas.microsoft.com/office/spreadsheetml/2009/9/main" objectType="CheckBox" fmlaLink="Data!$D$177" lockText="1" noThreeD="1"/>
</file>

<file path=xl/ctrlProps/ctrlProp96.xml><?xml version="1.0" encoding="utf-8"?>
<formControlPr xmlns="http://schemas.microsoft.com/office/spreadsheetml/2009/9/main" objectType="CheckBox" fmlaLink="Data!$D$180" lockText="1" noThreeD="1"/>
</file>

<file path=xl/ctrlProps/ctrlProp97.xml><?xml version="1.0" encoding="utf-8"?>
<formControlPr xmlns="http://schemas.microsoft.com/office/spreadsheetml/2009/9/main" objectType="CheckBox" fmlaLink="Data!$D$181" lockText="1" noThreeD="1"/>
</file>

<file path=xl/ctrlProps/ctrlProp98.xml><?xml version="1.0" encoding="utf-8"?>
<formControlPr xmlns="http://schemas.microsoft.com/office/spreadsheetml/2009/9/main" objectType="CheckBox" fmlaLink="Data!$D$182" lockText="1" noThreeD="1"/>
</file>

<file path=xl/ctrlProps/ctrlProp99.xml><?xml version="1.0" encoding="utf-8"?>
<formControlPr xmlns="http://schemas.microsoft.com/office/spreadsheetml/2009/9/main" objectType="CheckBox" fmlaLink="Data!$D$1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285750</xdr:colOff>
          <xdr:row>9</xdr:row>
          <xdr:rowOff>9525</xdr:rowOff>
        </xdr:from>
        <xdr:to>
          <xdr:col>52</xdr:col>
          <xdr:colOff>95250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9525</xdr:rowOff>
        </xdr:from>
        <xdr:to>
          <xdr:col>55</xdr:col>
          <xdr:colOff>104775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57150</xdr:colOff>
          <xdr:row>9</xdr:row>
          <xdr:rowOff>9525</xdr:rowOff>
        </xdr:from>
        <xdr:to>
          <xdr:col>58</xdr:col>
          <xdr:colOff>104775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9525</xdr:rowOff>
        </xdr:from>
        <xdr:to>
          <xdr:col>34</xdr:col>
          <xdr:colOff>104775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15</xdr:row>
          <xdr:rowOff>9525</xdr:rowOff>
        </xdr:from>
        <xdr:to>
          <xdr:col>39</xdr:col>
          <xdr:colOff>352425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9525</xdr:rowOff>
        </xdr:from>
        <xdr:to>
          <xdr:col>34</xdr:col>
          <xdr:colOff>104775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9525</xdr:rowOff>
        </xdr:from>
        <xdr:to>
          <xdr:col>34</xdr:col>
          <xdr:colOff>104775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17</xdr:row>
          <xdr:rowOff>9525</xdr:rowOff>
        </xdr:from>
        <xdr:to>
          <xdr:col>39</xdr:col>
          <xdr:colOff>352425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0</xdr:rowOff>
        </xdr:from>
        <xdr:to>
          <xdr:col>4</xdr:col>
          <xdr:colOff>0</xdr:colOff>
          <xdr:row>24</xdr:row>
          <xdr:rowOff>161925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24</xdr:row>
          <xdr:rowOff>0</xdr:rowOff>
        </xdr:from>
        <xdr:to>
          <xdr:col>16</xdr:col>
          <xdr:colOff>85725</xdr:colOff>
          <xdr:row>24</xdr:row>
          <xdr:rowOff>161925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285750</xdr:colOff>
          <xdr:row>18</xdr:row>
          <xdr:rowOff>9525</xdr:rowOff>
        </xdr:from>
        <xdr:to>
          <xdr:col>52</xdr:col>
          <xdr:colOff>95250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9525</xdr:rowOff>
        </xdr:from>
        <xdr:to>
          <xdr:col>55</xdr:col>
          <xdr:colOff>104775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57150</xdr:colOff>
          <xdr:row>18</xdr:row>
          <xdr:rowOff>9525</xdr:rowOff>
        </xdr:from>
        <xdr:to>
          <xdr:col>59</xdr:col>
          <xdr:colOff>0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24</xdr:row>
          <xdr:rowOff>0</xdr:rowOff>
        </xdr:from>
        <xdr:to>
          <xdr:col>21</xdr:col>
          <xdr:colOff>95250</xdr:colOff>
          <xdr:row>24</xdr:row>
          <xdr:rowOff>161925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24</xdr:row>
          <xdr:rowOff>0</xdr:rowOff>
        </xdr:from>
        <xdr:to>
          <xdr:col>35</xdr:col>
          <xdr:colOff>95250</xdr:colOff>
          <xdr:row>24</xdr:row>
          <xdr:rowOff>161925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24</xdr:row>
          <xdr:rowOff>0</xdr:rowOff>
        </xdr:from>
        <xdr:to>
          <xdr:col>45</xdr:col>
          <xdr:colOff>104775</xdr:colOff>
          <xdr:row>24</xdr:row>
          <xdr:rowOff>161925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28</xdr:row>
          <xdr:rowOff>9525</xdr:rowOff>
        </xdr:from>
        <xdr:to>
          <xdr:col>56</xdr:col>
          <xdr:colOff>0</xdr:colOff>
          <xdr:row>29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28</xdr:row>
          <xdr:rowOff>19050</xdr:rowOff>
        </xdr:from>
        <xdr:to>
          <xdr:col>4</xdr:col>
          <xdr:colOff>66675</xdr:colOff>
          <xdr:row>28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28</xdr:row>
          <xdr:rowOff>19050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30</xdr:row>
          <xdr:rowOff>19050</xdr:rowOff>
        </xdr:from>
        <xdr:to>
          <xdr:col>14</xdr:col>
          <xdr:colOff>47625</xdr:colOff>
          <xdr:row>31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32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30</xdr:row>
          <xdr:rowOff>19050</xdr:rowOff>
        </xdr:from>
        <xdr:to>
          <xdr:col>22</xdr:col>
          <xdr:colOff>76200</xdr:colOff>
          <xdr:row>31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57150</xdr:colOff>
          <xdr:row>34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34</xdr:row>
          <xdr:rowOff>19050</xdr:rowOff>
        </xdr:from>
        <xdr:to>
          <xdr:col>14</xdr:col>
          <xdr:colOff>47625</xdr:colOff>
          <xdr:row>34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36</xdr:row>
          <xdr:rowOff>19050</xdr:rowOff>
        </xdr:from>
        <xdr:to>
          <xdr:col>14</xdr:col>
          <xdr:colOff>104775</xdr:colOff>
          <xdr:row>36</xdr:row>
          <xdr:rowOff>171450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36</xdr:row>
          <xdr:rowOff>9525</xdr:rowOff>
        </xdr:from>
        <xdr:to>
          <xdr:col>21</xdr:col>
          <xdr:colOff>104775</xdr:colOff>
          <xdr:row>36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36</xdr:row>
          <xdr:rowOff>9525</xdr:rowOff>
        </xdr:from>
        <xdr:to>
          <xdr:col>32</xdr:col>
          <xdr:colOff>0</xdr:colOff>
          <xdr:row>36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36</xdr:row>
          <xdr:rowOff>9525</xdr:rowOff>
        </xdr:from>
        <xdr:to>
          <xdr:col>37</xdr:col>
          <xdr:colOff>19050</xdr:colOff>
          <xdr:row>36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57150</xdr:colOff>
          <xdr:row>36</xdr:row>
          <xdr:rowOff>9525</xdr:rowOff>
        </xdr:from>
        <xdr:to>
          <xdr:col>46</xdr:col>
          <xdr:colOff>104775</xdr:colOff>
          <xdr:row>36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38</xdr:row>
          <xdr:rowOff>9525</xdr:rowOff>
        </xdr:from>
        <xdr:to>
          <xdr:col>15</xdr:col>
          <xdr:colOff>95250</xdr:colOff>
          <xdr:row>38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38</xdr:row>
          <xdr:rowOff>9525</xdr:rowOff>
        </xdr:from>
        <xdr:to>
          <xdr:col>37</xdr:col>
          <xdr:colOff>38100</xdr:colOff>
          <xdr:row>38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39</xdr:row>
          <xdr:rowOff>9525</xdr:rowOff>
        </xdr:from>
        <xdr:to>
          <xdr:col>15</xdr:col>
          <xdr:colOff>95250</xdr:colOff>
          <xdr:row>39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266700</xdr:colOff>
          <xdr:row>39</xdr:row>
          <xdr:rowOff>9525</xdr:rowOff>
        </xdr:from>
        <xdr:to>
          <xdr:col>26</xdr:col>
          <xdr:colOff>447675</xdr:colOff>
          <xdr:row>39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39</xdr:row>
          <xdr:rowOff>9525</xdr:rowOff>
        </xdr:from>
        <xdr:to>
          <xdr:col>39</xdr:col>
          <xdr:colOff>323850</xdr:colOff>
          <xdr:row>39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9525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40</xdr:row>
          <xdr:rowOff>9525</xdr:rowOff>
        </xdr:from>
        <xdr:to>
          <xdr:col>15</xdr:col>
          <xdr:colOff>104775</xdr:colOff>
          <xdr:row>40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266700</xdr:colOff>
          <xdr:row>40</xdr:row>
          <xdr:rowOff>9525</xdr:rowOff>
        </xdr:from>
        <xdr:to>
          <xdr:col>26</xdr:col>
          <xdr:colOff>447675</xdr:colOff>
          <xdr:row>40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40</xdr:row>
          <xdr:rowOff>9525</xdr:rowOff>
        </xdr:from>
        <xdr:to>
          <xdr:col>39</xdr:col>
          <xdr:colOff>323850</xdr:colOff>
          <xdr:row>41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40</xdr:row>
          <xdr:rowOff>9525</xdr:rowOff>
        </xdr:from>
        <xdr:to>
          <xdr:col>49</xdr:col>
          <xdr:colOff>19050</xdr:colOff>
          <xdr:row>40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62</xdr:row>
      <xdr:rowOff>124463</xdr:rowOff>
    </xdr:from>
    <xdr:to>
      <xdr:col>5</xdr:col>
      <xdr:colOff>1880</xdr:colOff>
      <xdr:row>64</xdr:row>
      <xdr:rowOff>136591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44</xdr:row>
          <xdr:rowOff>19050</xdr:rowOff>
        </xdr:from>
        <xdr:to>
          <xdr:col>5</xdr:col>
          <xdr:colOff>0</xdr:colOff>
          <xdr:row>45</xdr:row>
          <xdr:rowOff>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44</xdr:row>
          <xdr:rowOff>19050</xdr:rowOff>
        </xdr:from>
        <xdr:to>
          <xdr:col>12</xdr:col>
          <xdr:colOff>76200</xdr:colOff>
          <xdr:row>45</xdr:row>
          <xdr:rowOff>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46</xdr:row>
          <xdr:rowOff>19050</xdr:rowOff>
        </xdr:from>
        <xdr:to>
          <xdr:col>12</xdr:col>
          <xdr:colOff>95250</xdr:colOff>
          <xdr:row>47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46</xdr:row>
          <xdr:rowOff>19050</xdr:rowOff>
        </xdr:from>
        <xdr:to>
          <xdr:col>20</xdr:col>
          <xdr:colOff>190500</xdr:colOff>
          <xdr:row>47</xdr:row>
          <xdr:rowOff>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46</xdr:row>
          <xdr:rowOff>19050</xdr:rowOff>
        </xdr:from>
        <xdr:to>
          <xdr:col>28</xdr:col>
          <xdr:colOff>104775</xdr:colOff>
          <xdr:row>47</xdr:row>
          <xdr:rowOff>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9525</xdr:rowOff>
        </xdr:from>
        <xdr:to>
          <xdr:col>33</xdr:col>
          <xdr:colOff>9525</xdr:colOff>
          <xdr:row>47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9525</xdr:rowOff>
        </xdr:from>
        <xdr:to>
          <xdr:col>37</xdr:col>
          <xdr:colOff>9525</xdr:colOff>
          <xdr:row>47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57150</xdr:colOff>
          <xdr:row>47</xdr:row>
          <xdr:rowOff>19050</xdr:rowOff>
        </xdr:from>
        <xdr:to>
          <xdr:col>46</xdr:col>
          <xdr:colOff>104775</xdr:colOff>
          <xdr:row>48</xdr:row>
          <xdr:rowOff>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285750</xdr:colOff>
          <xdr:row>47</xdr:row>
          <xdr:rowOff>19050</xdr:rowOff>
        </xdr:from>
        <xdr:to>
          <xdr:col>52</xdr:col>
          <xdr:colOff>85725</xdr:colOff>
          <xdr:row>48</xdr:row>
          <xdr:rowOff>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9525</xdr:rowOff>
        </xdr:from>
        <xdr:to>
          <xdr:col>33</xdr:col>
          <xdr:colOff>9525</xdr:colOff>
          <xdr:row>48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9525</xdr:rowOff>
        </xdr:from>
        <xdr:to>
          <xdr:col>37</xdr:col>
          <xdr:colOff>9525</xdr:colOff>
          <xdr:row>48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9525</xdr:rowOff>
        </xdr:from>
        <xdr:to>
          <xdr:col>37</xdr:col>
          <xdr:colOff>9525</xdr:colOff>
          <xdr:row>49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9525</xdr:rowOff>
        </xdr:from>
        <xdr:to>
          <xdr:col>33</xdr:col>
          <xdr:colOff>9525</xdr:colOff>
          <xdr:row>50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9525</xdr:rowOff>
        </xdr:from>
        <xdr:to>
          <xdr:col>37</xdr:col>
          <xdr:colOff>9525</xdr:colOff>
          <xdr:row>50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51</xdr:row>
          <xdr:rowOff>9525</xdr:rowOff>
        </xdr:from>
        <xdr:to>
          <xdr:col>33</xdr:col>
          <xdr:colOff>9525</xdr:colOff>
          <xdr:row>51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51</xdr:row>
          <xdr:rowOff>9525</xdr:rowOff>
        </xdr:from>
        <xdr:to>
          <xdr:col>37</xdr:col>
          <xdr:colOff>9525</xdr:colOff>
          <xdr:row>51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9525</xdr:rowOff>
        </xdr:from>
        <xdr:to>
          <xdr:col>33</xdr:col>
          <xdr:colOff>9525</xdr:colOff>
          <xdr:row>49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57</xdr:row>
          <xdr:rowOff>9525</xdr:rowOff>
        </xdr:from>
        <xdr:to>
          <xdr:col>14</xdr:col>
          <xdr:colOff>104775</xdr:colOff>
          <xdr:row>57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57</xdr:row>
          <xdr:rowOff>9525</xdr:rowOff>
        </xdr:from>
        <xdr:to>
          <xdr:col>20</xdr:col>
          <xdr:colOff>9525</xdr:colOff>
          <xdr:row>57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61</xdr:row>
          <xdr:rowOff>9525</xdr:rowOff>
        </xdr:from>
        <xdr:to>
          <xdr:col>10</xdr:col>
          <xdr:colOff>0</xdr:colOff>
          <xdr:row>61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61</xdr:row>
          <xdr:rowOff>9525</xdr:rowOff>
        </xdr:from>
        <xdr:to>
          <xdr:col>17</xdr:col>
          <xdr:colOff>0</xdr:colOff>
          <xdr:row>61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61</xdr:row>
          <xdr:rowOff>9525</xdr:rowOff>
        </xdr:from>
        <xdr:to>
          <xdr:col>22</xdr:col>
          <xdr:colOff>209550</xdr:colOff>
          <xdr:row>61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285750</xdr:colOff>
          <xdr:row>61</xdr:row>
          <xdr:rowOff>9525</xdr:rowOff>
        </xdr:from>
        <xdr:to>
          <xdr:col>26</xdr:col>
          <xdr:colOff>447675</xdr:colOff>
          <xdr:row>61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61</xdr:row>
          <xdr:rowOff>9525</xdr:rowOff>
        </xdr:from>
        <xdr:to>
          <xdr:col>38</xdr:col>
          <xdr:colOff>257175</xdr:colOff>
          <xdr:row>61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61</xdr:row>
          <xdr:rowOff>9525</xdr:rowOff>
        </xdr:from>
        <xdr:to>
          <xdr:col>44</xdr:col>
          <xdr:colOff>0</xdr:colOff>
          <xdr:row>61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77</xdr:row>
          <xdr:rowOff>19050</xdr:rowOff>
        </xdr:from>
        <xdr:to>
          <xdr:col>4</xdr:col>
          <xdr:colOff>95250</xdr:colOff>
          <xdr:row>78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77</xdr:row>
          <xdr:rowOff>19050</xdr:rowOff>
        </xdr:from>
        <xdr:to>
          <xdr:col>12</xdr:col>
          <xdr:colOff>85725</xdr:colOff>
          <xdr:row>78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128</xdr:row>
      <xdr:rowOff>129175</xdr:rowOff>
    </xdr:from>
    <xdr:to>
      <xdr:col>5</xdr:col>
      <xdr:colOff>4130</xdr:colOff>
      <xdr:row>130</xdr:row>
      <xdr:rowOff>137423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81</xdr:row>
          <xdr:rowOff>28575</xdr:rowOff>
        </xdr:from>
        <xdr:to>
          <xdr:col>14</xdr:col>
          <xdr:colOff>28575</xdr:colOff>
          <xdr:row>82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82</xdr:row>
          <xdr:rowOff>19050</xdr:rowOff>
        </xdr:from>
        <xdr:to>
          <xdr:col>14</xdr:col>
          <xdr:colOff>28575</xdr:colOff>
          <xdr:row>83</xdr:row>
          <xdr:rowOff>0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83</xdr:row>
          <xdr:rowOff>19050</xdr:rowOff>
        </xdr:from>
        <xdr:to>
          <xdr:col>14</xdr:col>
          <xdr:colOff>28575</xdr:colOff>
          <xdr:row>84</xdr:row>
          <xdr:rowOff>0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86</xdr:row>
          <xdr:rowOff>0</xdr:rowOff>
        </xdr:from>
        <xdr:to>
          <xdr:col>11</xdr:col>
          <xdr:colOff>0</xdr:colOff>
          <xdr:row>86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86</xdr:row>
          <xdr:rowOff>0</xdr:rowOff>
        </xdr:from>
        <xdr:to>
          <xdr:col>19</xdr:col>
          <xdr:colOff>95250</xdr:colOff>
          <xdr:row>86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304800</xdr:colOff>
          <xdr:row>86</xdr:row>
          <xdr:rowOff>0</xdr:rowOff>
        </xdr:from>
        <xdr:to>
          <xdr:col>26</xdr:col>
          <xdr:colOff>457200</xdr:colOff>
          <xdr:row>86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86</xdr:row>
          <xdr:rowOff>0</xdr:rowOff>
        </xdr:from>
        <xdr:to>
          <xdr:col>31</xdr:col>
          <xdr:colOff>76200</xdr:colOff>
          <xdr:row>86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180975</xdr:colOff>
          <xdr:row>86</xdr:row>
          <xdr:rowOff>0</xdr:rowOff>
        </xdr:from>
        <xdr:to>
          <xdr:col>39</xdr:col>
          <xdr:colOff>333375</xdr:colOff>
          <xdr:row>86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38100</xdr:colOff>
          <xdr:row>86</xdr:row>
          <xdr:rowOff>0</xdr:rowOff>
        </xdr:from>
        <xdr:to>
          <xdr:col>51</xdr:col>
          <xdr:colOff>85725</xdr:colOff>
          <xdr:row>86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88</xdr:row>
          <xdr:rowOff>0</xdr:rowOff>
        </xdr:from>
        <xdr:to>
          <xdr:col>14</xdr:col>
          <xdr:colOff>104775</xdr:colOff>
          <xdr:row>88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88</xdr:row>
          <xdr:rowOff>0</xdr:rowOff>
        </xdr:from>
        <xdr:to>
          <xdr:col>20</xdr:col>
          <xdr:colOff>0</xdr:colOff>
          <xdr:row>88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285750</xdr:colOff>
          <xdr:row>88</xdr:row>
          <xdr:rowOff>0</xdr:rowOff>
        </xdr:from>
        <xdr:to>
          <xdr:col>26</xdr:col>
          <xdr:colOff>457200</xdr:colOff>
          <xdr:row>88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91</xdr:row>
          <xdr:rowOff>9525</xdr:rowOff>
        </xdr:from>
        <xdr:to>
          <xdr:col>4</xdr:col>
          <xdr:colOff>85725</xdr:colOff>
          <xdr:row>92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91</xdr:row>
          <xdr:rowOff>9525</xdr:rowOff>
        </xdr:from>
        <xdr:to>
          <xdr:col>12</xdr:col>
          <xdr:colOff>76200</xdr:colOff>
          <xdr:row>92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96</xdr:row>
          <xdr:rowOff>19050</xdr:rowOff>
        </xdr:from>
        <xdr:to>
          <xdr:col>14</xdr:col>
          <xdr:colOff>38100</xdr:colOff>
          <xdr:row>97</xdr:row>
          <xdr:rowOff>0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97</xdr:row>
          <xdr:rowOff>19050</xdr:rowOff>
        </xdr:from>
        <xdr:to>
          <xdr:col>14</xdr:col>
          <xdr:colOff>38100</xdr:colOff>
          <xdr:row>98</xdr:row>
          <xdr:rowOff>0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98</xdr:row>
          <xdr:rowOff>19050</xdr:rowOff>
        </xdr:from>
        <xdr:to>
          <xdr:col>14</xdr:col>
          <xdr:colOff>38100</xdr:colOff>
          <xdr:row>99</xdr:row>
          <xdr:rowOff>0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93</xdr:row>
          <xdr:rowOff>19050</xdr:rowOff>
        </xdr:from>
        <xdr:to>
          <xdr:col>10</xdr:col>
          <xdr:colOff>95250</xdr:colOff>
          <xdr:row>94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93</xdr:row>
          <xdr:rowOff>19050</xdr:rowOff>
        </xdr:from>
        <xdr:to>
          <xdr:col>19</xdr:col>
          <xdr:colOff>114300</xdr:colOff>
          <xdr:row>94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93</xdr:row>
          <xdr:rowOff>19050</xdr:rowOff>
        </xdr:from>
        <xdr:to>
          <xdr:col>26</xdr:col>
          <xdr:colOff>152400</xdr:colOff>
          <xdr:row>94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94</xdr:row>
          <xdr:rowOff>0</xdr:rowOff>
        </xdr:from>
        <xdr:to>
          <xdr:col>22</xdr:col>
          <xdr:colOff>209550</xdr:colOff>
          <xdr:row>94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94</xdr:row>
          <xdr:rowOff>9525</xdr:rowOff>
        </xdr:from>
        <xdr:to>
          <xdr:col>28</xdr:col>
          <xdr:colOff>95250</xdr:colOff>
          <xdr:row>94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94</xdr:row>
          <xdr:rowOff>19050</xdr:rowOff>
        </xdr:from>
        <xdr:to>
          <xdr:col>53</xdr:col>
          <xdr:colOff>104775</xdr:colOff>
          <xdr:row>95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94</xdr:row>
          <xdr:rowOff>19050</xdr:rowOff>
        </xdr:from>
        <xdr:to>
          <xdr:col>58</xdr:col>
          <xdr:colOff>0</xdr:colOff>
          <xdr:row>95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101</xdr:row>
          <xdr:rowOff>0</xdr:rowOff>
        </xdr:from>
        <xdr:to>
          <xdr:col>19</xdr:col>
          <xdr:colOff>95250</xdr:colOff>
          <xdr:row>101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101</xdr:row>
          <xdr:rowOff>0</xdr:rowOff>
        </xdr:from>
        <xdr:to>
          <xdr:col>37</xdr:col>
          <xdr:colOff>104775</xdr:colOff>
          <xdr:row>101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104</xdr:row>
          <xdr:rowOff>19050</xdr:rowOff>
        </xdr:from>
        <xdr:to>
          <xdr:col>19</xdr:col>
          <xdr:colOff>38100</xdr:colOff>
          <xdr:row>105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105</xdr:row>
          <xdr:rowOff>19050</xdr:rowOff>
        </xdr:from>
        <xdr:to>
          <xdr:col>19</xdr:col>
          <xdr:colOff>38100</xdr:colOff>
          <xdr:row>106</xdr:row>
          <xdr:rowOff>9525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106</xdr:row>
          <xdr:rowOff>19050</xdr:rowOff>
        </xdr:from>
        <xdr:to>
          <xdr:col>19</xdr:col>
          <xdr:colOff>38100</xdr:colOff>
          <xdr:row>107</xdr:row>
          <xdr:rowOff>9525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107</xdr:row>
          <xdr:rowOff>19050</xdr:rowOff>
        </xdr:from>
        <xdr:to>
          <xdr:col>19</xdr:col>
          <xdr:colOff>38100</xdr:colOff>
          <xdr:row>108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108</xdr:row>
          <xdr:rowOff>19050</xdr:rowOff>
        </xdr:from>
        <xdr:to>
          <xdr:col>19</xdr:col>
          <xdr:colOff>38100</xdr:colOff>
          <xdr:row>109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109</xdr:row>
          <xdr:rowOff>19050</xdr:rowOff>
        </xdr:from>
        <xdr:to>
          <xdr:col>19</xdr:col>
          <xdr:colOff>38100</xdr:colOff>
          <xdr:row>110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361950</xdr:colOff>
          <xdr:row>106</xdr:row>
          <xdr:rowOff>19050</xdr:rowOff>
        </xdr:from>
        <xdr:to>
          <xdr:col>41</xdr:col>
          <xdr:colOff>0</xdr:colOff>
          <xdr:row>107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106</xdr:row>
          <xdr:rowOff>19050</xdr:rowOff>
        </xdr:from>
        <xdr:to>
          <xdr:col>35</xdr:col>
          <xdr:colOff>104775</xdr:colOff>
          <xdr:row>107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112</xdr:row>
          <xdr:rowOff>19050</xdr:rowOff>
        </xdr:from>
        <xdr:to>
          <xdr:col>4</xdr:col>
          <xdr:colOff>85725</xdr:colOff>
          <xdr:row>113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112</xdr:row>
          <xdr:rowOff>19050</xdr:rowOff>
        </xdr:from>
        <xdr:to>
          <xdr:col>12</xdr:col>
          <xdr:colOff>76200</xdr:colOff>
          <xdr:row>113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114</xdr:row>
          <xdr:rowOff>19050</xdr:rowOff>
        </xdr:from>
        <xdr:to>
          <xdr:col>14</xdr:col>
          <xdr:colOff>95250</xdr:colOff>
          <xdr:row>115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114</xdr:row>
          <xdr:rowOff>19050</xdr:rowOff>
        </xdr:from>
        <xdr:to>
          <xdr:col>23</xdr:col>
          <xdr:colOff>85725</xdr:colOff>
          <xdr:row>115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116</xdr:row>
          <xdr:rowOff>19050</xdr:rowOff>
        </xdr:from>
        <xdr:to>
          <xdr:col>14</xdr:col>
          <xdr:colOff>28575</xdr:colOff>
          <xdr:row>117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117</xdr:row>
          <xdr:rowOff>19050</xdr:rowOff>
        </xdr:from>
        <xdr:to>
          <xdr:col>14</xdr:col>
          <xdr:colOff>28575</xdr:colOff>
          <xdr:row>118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121</xdr:row>
          <xdr:rowOff>9525</xdr:rowOff>
        </xdr:from>
        <xdr:to>
          <xdr:col>15</xdr:col>
          <xdr:colOff>47625</xdr:colOff>
          <xdr:row>121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104775</xdr:colOff>
          <xdr:row>121</xdr:row>
          <xdr:rowOff>9525</xdr:rowOff>
        </xdr:from>
        <xdr:to>
          <xdr:col>38</xdr:col>
          <xdr:colOff>276225</xdr:colOff>
          <xdr:row>121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126</xdr:row>
          <xdr:rowOff>19050</xdr:rowOff>
        </xdr:from>
        <xdr:to>
          <xdr:col>32</xdr:col>
          <xdr:colOff>85725</xdr:colOff>
          <xdr:row>127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126</xdr:row>
          <xdr:rowOff>19050</xdr:rowOff>
        </xdr:from>
        <xdr:to>
          <xdr:col>36</xdr:col>
          <xdr:colOff>85725</xdr:colOff>
          <xdr:row>127</xdr:row>
          <xdr:rowOff>9525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127</xdr:row>
          <xdr:rowOff>19050</xdr:rowOff>
        </xdr:from>
        <xdr:to>
          <xdr:col>32</xdr:col>
          <xdr:colOff>85725</xdr:colOff>
          <xdr:row>128</xdr:row>
          <xdr:rowOff>9525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127</xdr:row>
          <xdr:rowOff>19050</xdr:rowOff>
        </xdr:from>
        <xdr:to>
          <xdr:col>36</xdr:col>
          <xdr:colOff>85725</xdr:colOff>
          <xdr:row>128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186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9525</xdr:rowOff>
        </xdr:from>
        <xdr:to>
          <xdr:col>3</xdr:col>
          <xdr:colOff>142875</xdr:colOff>
          <xdr:row>158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157</xdr:row>
          <xdr:rowOff>9525</xdr:rowOff>
        </xdr:from>
        <xdr:to>
          <xdr:col>3</xdr:col>
          <xdr:colOff>152400</xdr:colOff>
          <xdr:row>158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9525</xdr:rowOff>
        </xdr:from>
        <xdr:to>
          <xdr:col>3</xdr:col>
          <xdr:colOff>152400</xdr:colOff>
          <xdr:row>161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160</xdr:row>
          <xdr:rowOff>9525</xdr:rowOff>
        </xdr:from>
        <xdr:to>
          <xdr:col>3</xdr:col>
          <xdr:colOff>161925</xdr:colOff>
          <xdr:row>160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19050</xdr:rowOff>
        </xdr:from>
        <xdr:to>
          <xdr:col>3</xdr:col>
          <xdr:colOff>152400</xdr:colOff>
          <xdr:row>164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163</xdr:row>
          <xdr:rowOff>19050</xdr:rowOff>
        </xdr:from>
        <xdr:to>
          <xdr:col>3</xdr:col>
          <xdr:colOff>161925</xdr:colOff>
          <xdr:row>163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9525</xdr:rowOff>
        </xdr:from>
        <xdr:to>
          <xdr:col>3</xdr:col>
          <xdr:colOff>152400</xdr:colOff>
          <xdr:row>167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166</xdr:row>
          <xdr:rowOff>9525</xdr:rowOff>
        </xdr:from>
        <xdr:to>
          <xdr:col>3</xdr:col>
          <xdr:colOff>161925</xdr:colOff>
          <xdr:row>166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170</xdr:row>
          <xdr:rowOff>0</xdr:rowOff>
        </xdr:from>
        <xdr:to>
          <xdr:col>3</xdr:col>
          <xdr:colOff>142875</xdr:colOff>
          <xdr:row>170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169</xdr:row>
          <xdr:rowOff>0</xdr:rowOff>
        </xdr:from>
        <xdr:to>
          <xdr:col>3</xdr:col>
          <xdr:colOff>152400</xdr:colOff>
          <xdr:row>169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</xdr:rowOff>
        </xdr:from>
        <xdr:to>
          <xdr:col>14</xdr:col>
          <xdr:colOff>28575</xdr:colOff>
          <xdr:row>53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9525</xdr:rowOff>
        </xdr:from>
        <xdr:to>
          <xdr:col>14</xdr:col>
          <xdr:colOff>28575</xdr:colOff>
          <xdr:row>54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55</xdr:row>
          <xdr:rowOff>9525</xdr:rowOff>
        </xdr:from>
        <xdr:to>
          <xdr:col>14</xdr:col>
          <xdr:colOff>28575</xdr:colOff>
          <xdr:row>55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114300</xdr:colOff>
          <xdr:row>29</xdr:row>
          <xdr:rowOff>180975</xdr:rowOff>
        </xdr:from>
        <xdr:to>
          <xdr:col>60</xdr:col>
          <xdr:colOff>114300</xdr:colOff>
          <xdr:row>31</xdr:row>
          <xdr:rowOff>0</xdr:rowOff>
        </xdr:to>
        <xdr:sp macro="" textlink="">
          <xdr:nvSpPr>
            <xdr:cNvPr id="6332" name="Drop Down 830" hidden="1">
              <a:extLst>
                <a:ext uri="{63B3BB69-23CF-44E3-9099-C40C66FF867C}">
                  <a14:compatExt spid="_x0000_s6332"/>
                </a:ext>
                <a:ext uri="{FF2B5EF4-FFF2-40B4-BE49-F238E27FC236}">
                  <a16:creationId xmlns:a16="http://schemas.microsoft.com/office/drawing/2014/main" id="{00000000-0008-0000-0000-0000B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1_pm_beschaffung/10_team/60_Homepage/01_Planung%20und%20Formulare/Anschlussgesuche%20(TAG,%20EVU)/TAG_Technisches%20Anschlussgesuch/2024/3k-Technisches%20Anschlussgesuch_TAG%20-%20K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G"/>
      <sheetName val="Data"/>
      <sheetName val="Datenquelle"/>
    </sheetNames>
    <sheetDataSet>
      <sheetData sheetId="0">
        <row r="27">
          <cell r="BI27">
            <v>1</v>
          </cell>
        </row>
      </sheetData>
      <sheetData sheetId="1"/>
      <sheetData sheetId="2">
        <row r="3">
          <cell r="A3">
            <v>1</v>
          </cell>
          <cell r="B3" t="str">
            <v>Wärmepumpe auswählen</v>
          </cell>
          <cell r="H3" t="str">
            <v xml:space="preserve"> </v>
          </cell>
          <cell r="I3" t="str">
            <v xml:space="preserve"> </v>
          </cell>
          <cell r="J3" t="str">
            <v xml:space="preserve"> </v>
          </cell>
          <cell r="K3" t="str">
            <v xml:space="preserve"> </v>
          </cell>
          <cell r="L3" t="str">
            <v xml:space="preserve"> </v>
          </cell>
          <cell r="M3" t="str">
            <v xml:space="preserve"> </v>
          </cell>
          <cell r="N3" t="str">
            <v xml:space="preserve"> </v>
          </cell>
          <cell r="O3" t="str">
            <v xml:space="preserve"> </v>
          </cell>
          <cell r="S3" t="str">
            <v xml:space="preserve"> </v>
          </cell>
          <cell r="T3" t="str">
            <v xml:space="preserve"> </v>
          </cell>
          <cell r="U3" t="str">
            <v xml:space="preserve"> </v>
          </cell>
          <cell r="Y3" t="str">
            <v/>
          </cell>
          <cell r="Z3" t="str">
            <v xml:space="preserve"> </v>
          </cell>
          <cell r="AA3" t="str">
            <v xml:space="preserve"> </v>
          </cell>
          <cell r="AB3" t="str">
            <v xml:space="preserve"> </v>
          </cell>
          <cell r="AC3" t="str">
            <v xml:space="preserve"> </v>
          </cell>
          <cell r="AD3" t="str">
            <v xml:space="preserve"> </v>
          </cell>
          <cell r="AE3" t="str">
            <v xml:space="preserve"> </v>
          </cell>
          <cell r="AF3" t="str">
            <v xml:space="preserve"> </v>
          </cell>
          <cell r="AG3" t="str">
            <v xml:space="preserve"> </v>
          </cell>
          <cell r="AH3" t="str">
            <v xml:space="preserve"> </v>
          </cell>
          <cell r="AI3" t="str">
            <v xml:space="preserve"> </v>
          </cell>
          <cell r="AJ3" t="str">
            <v xml:space="preserve"> </v>
          </cell>
          <cell r="AK3" t="str">
            <v xml:space="preserve"> </v>
          </cell>
          <cell r="AL3" t="str">
            <v xml:space="preserve"> </v>
          </cell>
        </row>
        <row r="4">
          <cell r="A4">
            <v>2</v>
          </cell>
          <cell r="H4" t="str">
            <v xml:space="preserve"> </v>
          </cell>
          <cell r="I4" t="str">
            <v xml:space="preserve"> </v>
          </cell>
          <cell r="J4" t="str">
            <v xml:space="preserve"> </v>
          </cell>
          <cell r="K4" t="str">
            <v xml:space="preserve"> </v>
          </cell>
          <cell r="L4" t="str">
            <v xml:space="preserve"> </v>
          </cell>
          <cell r="M4" t="str">
            <v xml:space="preserve"> </v>
          </cell>
          <cell r="N4" t="str">
            <v xml:space="preserve"> </v>
          </cell>
          <cell r="O4" t="str">
            <v xml:space="preserve"> </v>
          </cell>
          <cell r="S4" t="str">
            <v xml:space="preserve"> </v>
          </cell>
          <cell r="T4" t="str">
            <v xml:space="preserve"> </v>
          </cell>
          <cell r="U4" t="str">
            <v xml:space="preserve"> </v>
          </cell>
          <cell r="Y4" t="str">
            <v/>
          </cell>
          <cell r="Z4" t="str">
            <v xml:space="preserve"> </v>
          </cell>
          <cell r="AA4" t="str">
            <v xml:space="preserve"> </v>
          </cell>
          <cell r="AB4" t="str">
            <v xml:space="preserve"> </v>
          </cell>
          <cell r="AC4" t="str">
            <v xml:space="preserve"> </v>
          </cell>
          <cell r="AD4" t="str">
            <v xml:space="preserve"> </v>
          </cell>
          <cell r="AE4" t="str">
            <v xml:space="preserve"> </v>
          </cell>
          <cell r="AF4" t="str">
            <v xml:space="preserve"> </v>
          </cell>
          <cell r="AG4" t="str">
            <v xml:space="preserve"> </v>
          </cell>
          <cell r="AH4" t="str">
            <v xml:space="preserve"> </v>
          </cell>
          <cell r="AI4" t="str">
            <v xml:space="preserve"> </v>
          </cell>
          <cell r="AJ4" t="str">
            <v xml:space="preserve"> </v>
          </cell>
          <cell r="AK4" t="str">
            <v xml:space="preserve"> </v>
          </cell>
          <cell r="AL4" t="str">
            <v xml:space="preserve"> </v>
          </cell>
        </row>
        <row r="5">
          <cell r="A5">
            <v>3</v>
          </cell>
          <cell r="B5" t="str">
            <v>Luft / Wasser - Wärmepumpen:</v>
          </cell>
          <cell r="C5" t="str">
            <v xml:space="preserve"> </v>
          </cell>
          <cell r="D5" t="str">
            <v xml:space="preserve"> </v>
          </cell>
          <cell r="E5" t="str">
            <v xml:space="preserve"> </v>
          </cell>
          <cell r="F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  <cell r="M5" t="str">
            <v xml:space="preserve"> </v>
          </cell>
          <cell r="N5" t="str">
            <v xml:space="preserve"> </v>
          </cell>
          <cell r="O5" t="str">
            <v xml:space="preserve"> </v>
          </cell>
          <cell r="P5" t="str">
            <v xml:space="preserve"> </v>
          </cell>
          <cell r="Q5" t="str">
            <v xml:space="preserve"> </v>
          </cell>
          <cell r="R5" t="str">
            <v xml:space="preserve"> </v>
          </cell>
          <cell r="S5" t="str">
            <v xml:space="preserve"> 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 t="str">
            <v xml:space="preserve"> </v>
          </cell>
          <cell r="X5" t="str">
            <v xml:space="preserve"> </v>
          </cell>
          <cell r="Y5" t="str">
            <v/>
          </cell>
          <cell r="Z5" t="str">
            <v xml:space="preserve"> </v>
          </cell>
          <cell r="AA5" t="str">
            <v xml:space="preserve"> </v>
          </cell>
          <cell r="AB5" t="str">
            <v xml:space="preserve"> </v>
          </cell>
          <cell r="AC5" t="str">
            <v xml:space="preserve"> </v>
          </cell>
          <cell r="AD5" t="str">
            <v xml:space="preserve"> </v>
          </cell>
          <cell r="AE5" t="str">
            <v xml:space="preserve"> </v>
          </cell>
          <cell r="AF5" t="str">
            <v xml:space="preserve"> </v>
          </cell>
          <cell r="AG5" t="str">
            <v xml:space="preserve"> </v>
          </cell>
          <cell r="AH5" t="str">
            <v xml:space="preserve"> </v>
          </cell>
          <cell r="AI5" t="str">
            <v xml:space="preserve"> </v>
          </cell>
          <cell r="AJ5" t="str">
            <v xml:space="preserve"> </v>
          </cell>
          <cell r="AK5" t="str">
            <v xml:space="preserve"> </v>
          </cell>
          <cell r="AL5" t="str">
            <v xml:space="preserve"> </v>
          </cell>
        </row>
        <row r="6">
          <cell r="A6">
            <v>4</v>
          </cell>
          <cell r="C6" t="str">
            <v xml:space="preserve"> </v>
          </cell>
          <cell r="D6" t="str">
            <v xml:space="preserve"> </v>
          </cell>
          <cell r="E6" t="str">
            <v xml:space="preserve"> </v>
          </cell>
          <cell r="F6" t="str">
            <v xml:space="preserve"> </v>
          </cell>
          <cell r="G6" t="str">
            <v xml:space="preserve"> </v>
          </cell>
          <cell r="H6" t="str">
            <v xml:space="preserve"> </v>
          </cell>
          <cell r="I6" t="str">
            <v xml:space="preserve"> </v>
          </cell>
          <cell r="J6" t="str">
            <v xml:space="preserve"> </v>
          </cell>
          <cell r="K6" t="str">
            <v xml:space="preserve"> </v>
          </cell>
          <cell r="L6" t="str">
            <v xml:space="preserve"> 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  <cell r="P6" t="str">
            <v xml:space="preserve"> </v>
          </cell>
          <cell r="Q6" t="str">
            <v xml:space="preserve"> </v>
          </cell>
          <cell r="R6" t="str">
            <v xml:space="preserve"> </v>
          </cell>
          <cell r="S6" t="str">
            <v xml:space="preserve"> </v>
          </cell>
          <cell r="T6" t="str">
            <v xml:space="preserve"> </v>
          </cell>
          <cell r="U6" t="str">
            <v xml:space="preserve"> </v>
          </cell>
          <cell r="V6" t="str">
            <v xml:space="preserve"> </v>
          </cell>
          <cell r="W6" t="str">
            <v xml:space="preserve"> </v>
          </cell>
          <cell r="X6" t="str">
            <v xml:space="preserve"> </v>
          </cell>
          <cell r="Y6" t="str">
            <v/>
          </cell>
          <cell r="Z6" t="str">
            <v xml:space="preserve"> </v>
          </cell>
          <cell r="AA6" t="str">
            <v xml:space="preserve"> </v>
          </cell>
          <cell r="AB6" t="str">
            <v xml:space="preserve"> </v>
          </cell>
          <cell r="AC6" t="str">
            <v xml:space="preserve"> </v>
          </cell>
          <cell r="AD6" t="str">
            <v xml:space="preserve"> </v>
          </cell>
          <cell r="AE6" t="str">
            <v xml:space="preserve"> </v>
          </cell>
          <cell r="AF6" t="str">
            <v xml:space="preserve"> </v>
          </cell>
          <cell r="AG6" t="str">
            <v xml:space="preserve"> </v>
          </cell>
          <cell r="AH6" t="str">
            <v xml:space="preserve"> </v>
          </cell>
          <cell r="AI6" t="str">
            <v xml:space="preserve"> </v>
          </cell>
          <cell r="AJ6" t="str">
            <v xml:space="preserve"> </v>
          </cell>
          <cell r="AK6" t="str">
            <v xml:space="preserve"> </v>
          </cell>
          <cell r="AL6" t="str">
            <v xml:space="preserve"> </v>
          </cell>
        </row>
        <row r="7">
          <cell r="A7">
            <v>5</v>
          </cell>
          <cell r="B7" t="str">
            <v>Stiebel Eltron WPL 09 ACS classic</v>
          </cell>
          <cell r="E7" t="b">
            <v>1</v>
          </cell>
          <cell r="G7" t="b">
            <v>0</v>
          </cell>
          <cell r="H7" t="str">
            <v/>
          </cell>
          <cell r="I7">
            <v>2.59</v>
          </cell>
          <cell r="J7">
            <v>0.7</v>
          </cell>
          <cell r="K7">
            <v>0.7</v>
          </cell>
          <cell r="L7">
            <v>2.2000000000000002</v>
          </cell>
          <cell r="M7">
            <v>3</v>
          </cell>
          <cell r="N7">
            <v>5</v>
          </cell>
          <cell r="O7" t="str">
            <v>10-200</v>
          </cell>
          <cell r="Q7" t="b">
            <v>1</v>
          </cell>
          <cell r="S7" t="str">
            <v xml:space="preserve"> </v>
          </cell>
          <cell r="T7">
            <v>1</v>
          </cell>
          <cell r="U7">
            <v>3</v>
          </cell>
          <cell r="W7" t="b">
            <v>1</v>
          </cell>
          <cell r="Y7" t="str">
            <v/>
          </cell>
          <cell r="AA7" t="str">
            <v/>
          </cell>
          <cell r="AB7">
            <v>2.59</v>
          </cell>
          <cell r="AC7" t="str">
            <v/>
          </cell>
          <cell r="AD7">
            <v>0.2</v>
          </cell>
          <cell r="AE7">
            <v>0.3</v>
          </cell>
          <cell r="AF7" t="str">
            <v>______</v>
          </cell>
          <cell r="AG7" t="b">
            <v>1</v>
          </cell>
          <cell r="AH7" t="str">
            <v/>
          </cell>
          <cell r="AI7" t="str">
            <v/>
          </cell>
          <cell r="AJ7" t="str">
            <v/>
          </cell>
          <cell r="AK7" t="str">
            <v>X</v>
          </cell>
        </row>
        <row r="8">
          <cell r="A8">
            <v>6</v>
          </cell>
          <cell r="B8" t="str">
            <v>Stiebel Eltron WPL 09 ICS classic</v>
          </cell>
          <cell r="E8" t="b">
            <v>1</v>
          </cell>
          <cell r="G8" t="b">
            <v>0</v>
          </cell>
          <cell r="H8">
            <v>5.9</v>
          </cell>
          <cell r="I8">
            <v>2.64</v>
          </cell>
          <cell r="J8">
            <v>0.69</v>
          </cell>
          <cell r="K8">
            <v>0.69</v>
          </cell>
          <cell r="L8">
            <v>2.6</v>
          </cell>
          <cell r="M8">
            <v>3.6</v>
          </cell>
          <cell r="N8">
            <v>5</v>
          </cell>
          <cell r="O8" t="str">
            <v>10-200</v>
          </cell>
          <cell r="Q8" t="b">
            <v>1</v>
          </cell>
          <cell r="S8" t="str">
            <v xml:space="preserve"> </v>
          </cell>
          <cell r="T8">
            <v>1</v>
          </cell>
          <cell r="U8">
            <v>3</v>
          </cell>
          <cell r="W8" t="b">
            <v>1</v>
          </cell>
          <cell r="Y8" t="str">
            <v/>
          </cell>
          <cell r="AA8" t="str">
            <v/>
          </cell>
          <cell r="AB8">
            <v>2.06</v>
          </cell>
          <cell r="AC8" t="str">
            <v/>
          </cell>
          <cell r="AD8">
            <v>0.2</v>
          </cell>
          <cell r="AE8">
            <v>0.3</v>
          </cell>
          <cell r="AF8" t="str">
            <v>______</v>
          </cell>
          <cell r="AG8" t="b">
            <v>1</v>
          </cell>
          <cell r="AH8" t="str">
            <v/>
          </cell>
          <cell r="AI8" t="str">
            <v/>
          </cell>
          <cell r="AJ8" t="str">
            <v/>
          </cell>
          <cell r="AK8" t="str">
            <v>X</v>
          </cell>
        </row>
        <row r="9">
          <cell r="A9">
            <v>7</v>
          </cell>
          <cell r="B9" t="str">
            <v>Stiebel Eltron WPL 09 IKCS classic</v>
          </cell>
          <cell r="E9" t="b">
            <v>1</v>
          </cell>
          <cell r="G9" t="b">
            <v>0</v>
          </cell>
          <cell r="H9">
            <v>5.9</v>
          </cell>
          <cell r="I9">
            <v>2.62</v>
          </cell>
          <cell r="J9">
            <v>0.7</v>
          </cell>
          <cell r="K9">
            <v>0.7</v>
          </cell>
          <cell r="L9">
            <v>2.6</v>
          </cell>
          <cell r="M9">
            <v>3.6</v>
          </cell>
          <cell r="N9">
            <v>5</v>
          </cell>
          <cell r="O9" t="str">
            <v>10-200</v>
          </cell>
          <cell r="Q9" t="b">
            <v>1</v>
          </cell>
          <cell r="S9" t="str">
            <v xml:space="preserve"> </v>
          </cell>
          <cell r="T9">
            <v>1</v>
          </cell>
          <cell r="U9">
            <v>3</v>
          </cell>
          <cell r="W9" t="b">
            <v>1</v>
          </cell>
          <cell r="Y9" t="str">
            <v/>
          </cell>
          <cell r="AA9" t="str">
            <v/>
          </cell>
          <cell r="AB9">
            <v>2.06</v>
          </cell>
          <cell r="AC9" t="str">
            <v/>
          </cell>
          <cell r="AD9">
            <v>0.2</v>
          </cell>
          <cell r="AE9">
            <v>0.3</v>
          </cell>
          <cell r="AF9" t="str">
            <v>______</v>
          </cell>
          <cell r="AG9" t="b">
            <v>1</v>
          </cell>
          <cell r="AH9" t="str">
            <v/>
          </cell>
          <cell r="AI9" t="str">
            <v/>
          </cell>
          <cell r="AJ9" t="str">
            <v/>
          </cell>
          <cell r="AK9" t="str">
            <v>X</v>
          </cell>
        </row>
        <row r="10">
          <cell r="A10">
            <v>8</v>
          </cell>
          <cell r="B10" t="str">
            <v>Stiebel Eltron WPL 15 ACS</v>
          </cell>
          <cell r="E10" t="b">
            <v>1</v>
          </cell>
          <cell r="G10" t="b">
            <v>0</v>
          </cell>
          <cell r="H10">
            <v>6.2</v>
          </cell>
          <cell r="I10">
            <v>4.2300000000000004</v>
          </cell>
          <cell r="J10">
            <v>1.0900000000000001</v>
          </cell>
          <cell r="K10">
            <v>1.0900000000000001</v>
          </cell>
          <cell r="L10">
            <v>3.6</v>
          </cell>
          <cell r="M10">
            <v>7</v>
          </cell>
          <cell r="N10">
            <v>7</v>
          </cell>
          <cell r="O10" t="str">
            <v>10-200</v>
          </cell>
          <cell r="Q10" t="b">
            <v>1</v>
          </cell>
          <cell r="S10" t="str">
            <v/>
          </cell>
          <cell r="T10">
            <v>1</v>
          </cell>
          <cell r="U10">
            <v>3</v>
          </cell>
          <cell r="W10" t="b">
            <v>1</v>
          </cell>
          <cell r="Y10" t="str">
            <v/>
          </cell>
          <cell r="AA10" t="str">
            <v/>
          </cell>
          <cell r="AB10">
            <v>4.2300000000000004</v>
          </cell>
          <cell r="AC10" t="str">
            <v/>
          </cell>
          <cell r="AD10">
            <v>0.2</v>
          </cell>
          <cell r="AE10">
            <v>0.3</v>
          </cell>
          <cell r="AF10" t="str">
            <v>______</v>
          </cell>
          <cell r="AG10" t="b">
            <v>1</v>
          </cell>
          <cell r="AH10" t="str">
            <v/>
          </cell>
          <cell r="AI10" t="str">
            <v/>
          </cell>
          <cell r="AJ10" t="str">
            <v/>
          </cell>
          <cell r="AK10" t="str">
            <v>X</v>
          </cell>
          <cell r="AL10">
            <v>6.9</v>
          </cell>
        </row>
        <row r="11">
          <cell r="A11">
            <v>9</v>
          </cell>
          <cell r="B11" t="str">
            <v>Stiebel Eltron WPL 15 AS</v>
          </cell>
          <cell r="E11" t="b">
            <v>1</v>
          </cell>
          <cell r="G11" t="b">
            <v>0</v>
          </cell>
          <cell r="H11">
            <v>6.2</v>
          </cell>
          <cell r="I11">
            <v>4.2300000000000004</v>
          </cell>
          <cell r="J11">
            <v>1.0900000000000001</v>
          </cell>
          <cell r="K11">
            <v>1.0900000000000001</v>
          </cell>
          <cell r="L11">
            <v>3.6</v>
          </cell>
          <cell r="M11">
            <v>7</v>
          </cell>
          <cell r="N11">
            <v>7</v>
          </cell>
          <cell r="O11" t="str">
            <v>10-200</v>
          </cell>
          <cell r="Q11" t="b">
            <v>1</v>
          </cell>
          <cell r="S11" t="str">
            <v/>
          </cell>
          <cell r="T11">
            <v>1</v>
          </cell>
          <cell r="U11">
            <v>3</v>
          </cell>
          <cell r="W11" t="b">
            <v>1</v>
          </cell>
          <cell r="Y11" t="str">
            <v/>
          </cell>
          <cell r="AA11" t="str">
            <v/>
          </cell>
          <cell r="AB11">
            <v>4.2300000000000004</v>
          </cell>
          <cell r="AC11" t="str">
            <v/>
          </cell>
          <cell r="AD11">
            <v>0.2</v>
          </cell>
          <cell r="AE11">
            <v>0.3</v>
          </cell>
          <cell r="AF11" t="str">
            <v>______</v>
          </cell>
          <cell r="AG11" t="b">
            <v>1</v>
          </cell>
          <cell r="AH11" t="str">
            <v/>
          </cell>
          <cell r="AI11" t="str">
            <v/>
          </cell>
          <cell r="AJ11" t="str">
            <v/>
          </cell>
          <cell r="AK11" t="str">
            <v>X</v>
          </cell>
          <cell r="AL11">
            <v>8.9</v>
          </cell>
        </row>
        <row r="12">
          <cell r="A12">
            <v>10</v>
          </cell>
          <cell r="B12" t="str">
            <v>Stiebel Eltron WPL-A 05 HK</v>
          </cell>
          <cell r="E12" t="b">
            <v>1</v>
          </cell>
          <cell r="G12" t="b">
            <v>0</v>
          </cell>
          <cell r="H12">
            <v>6.2</v>
          </cell>
          <cell r="I12">
            <v>3.19</v>
          </cell>
          <cell r="J12">
            <v>0.69</v>
          </cell>
          <cell r="K12">
            <v>0.69</v>
          </cell>
          <cell r="L12">
            <v>3.6</v>
          </cell>
          <cell r="M12">
            <v>3</v>
          </cell>
          <cell r="N12">
            <v>2</v>
          </cell>
          <cell r="O12" t="str">
            <v>10-200</v>
          </cell>
          <cell r="Q12" t="b">
            <v>1</v>
          </cell>
          <cell r="T12">
            <v>1</v>
          </cell>
          <cell r="U12">
            <v>3</v>
          </cell>
          <cell r="W12" t="b">
            <v>1</v>
          </cell>
          <cell r="Y12" t="str">
            <v/>
          </cell>
          <cell r="AA12" t="str">
            <v/>
          </cell>
          <cell r="AB12">
            <v>3.31</v>
          </cell>
          <cell r="AC12" t="str">
            <v/>
          </cell>
          <cell r="AD12">
            <v>0.2</v>
          </cell>
          <cell r="AE12">
            <v>0.3</v>
          </cell>
          <cell r="AF12" t="str">
            <v>______</v>
          </cell>
          <cell r="AG12" t="b">
            <v>1</v>
          </cell>
          <cell r="AH12" t="str">
            <v/>
          </cell>
          <cell r="AI12" t="str">
            <v/>
          </cell>
          <cell r="AJ12" t="str">
            <v/>
          </cell>
          <cell r="AK12" t="str">
            <v>X</v>
          </cell>
        </row>
        <row r="13">
          <cell r="A13">
            <v>11</v>
          </cell>
          <cell r="B13" t="str">
            <v>Stiebel Eltron WPL-A 07 HK</v>
          </cell>
          <cell r="E13" t="b">
            <v>1</v>
          </cell>
          <cell r="G13" t="b">
            <v>0</v>
          </cell>
          <cell r="H13">
            <v>6.2</v>
          </cell>
          <cell r="I13">
            <v>4.3</v>
          </cell>
          <cell r="J13">
            <v>1</v>
          </cell>
          <cell r="K13">
            <v>1</v>
          </cell>
          <cell r="L13">
            <v>3.6</v>
          </cell>
          <cell r="M13">
            <v>4.3499999999999996</v>
          </cell>
          <cell r="N13">
            <v>2</v>
          </cell>
          <cell r="O13" t="str">
            <v>10-200</v>
          </cell>
          <cell r="Q13" t="b">
            <v>1</v>
          </cell>
          <cell r="T13">
            <v>1</v>
          </cell>
          <cell r="U13">
            <v>3</v>
          </cell>
          <cell r="W13" t="b">
            <v>1</v>
          </cell>
          <cell r="Y13" t="str">
            <v/>
          </cell>
          <cell r="AA13" t="str">
            <v/>
          </cell>
          <cell r="AB13">
            <v>3.31</v>
          </cell>
          <cell r="AC13" t="str">
            <v/>
          </cell>
          <cell r="AD13">
            <v>0.2</v>
          </cell>
          <cell r="AE13">
            <v>0.3</v>
          </cell>
          <cell r="AF13" t="str">
            <v>______</v>
          </cell>
          <cell r="AG13" t="b">
            <v>1</v>
          </cell>
          <cell r="AH13" t="str">
            <v/>
          </cell>
          <cell r="AI13" t="str">
            <v/>
          </cell>
          <cell r="AJ13" t="str">
            <v/>
          </cell>
          <cell r="AK13" t="str">
            <v>X</v>
          </cell>
        </row>
        <row r="14">
          <cell r="A14">
            <v>12</v>
          </cell>
          <cell r="B14" t="str">
            <v>Stiebel Eltron WPL-A 10 HK</v>
          </cell>
          <cell r="E14" t="b">
            <v>1</v>
          </cell>
          <cell r="G14" t="b">
            <v>0</v>
          </cell>
          <cell r="H14">
            <v>8.8000000000000007</v>
          </cell>
          <cell r="I14">
            <v>8.33</v>
          </cell>
          <cell r="J14">
            <v>2.0099999999999998</v>
          </cell>
          <cell r="K14">
            <v>2.0099999999999998</v>
          </cell>
          <cell r="L14">
            <v>5.5</v>
          </cell>
          <cell r="M14">
            <v>4</v>
          </cell>
          <cell r="N14">
            <v>4</v>
          </cell>
          <cell r="O14" t="str">
            <v>10-200</v>
          </cell>
          <cell r="P14" t="b">
            <v>1</v>
          </cell>
          <cell r="T14">
            <v>1</v>
          </cell>
          <cell r="U14">
            <v>3</v>
          </cell>
          <cell r="W14" t="b">
            <v>1</v>
          </cell>
          <cell r="AB14">
            <v>8.33</v>
          </cell>
          <cell r="AD14">
            <v>0.2</v>
          </cell>
          <cell r="AE14">
            <v>0.3</v>
          </cell>
          <cell r="AF14" t="str">
            <v>'______</v>
          </cell>
          <cell r="AG14" t="b">
            <v>1</v>
          </cell>
          <cell r="AK14" t="str">
            <v>X</v>
          </cell>
          <cell r="AL14">
            <v>10.199999999999999</v>
          </cell>
        </row>
        <row r="15">
          <cell r="A15">
            <v>13</v>
          </cell>
          <cell r="B15" t="str">
            <v>Stiebel Eltron WPL-A 13 HK</v>
          </cell>
          <cell r="E15" t="b">
            <v>1</v>
          </cell>
          <cell r="G15" t="b">
            <v>0</v>
          </cell>
          <cell r="H15">
            <v>8.8000000000000007</v>
          </cell>
          <cell r="I15">
            <v>8.33</v>
          </cell>
          <cell r="J15">
            <v>2.0099999999999998</v>
          </cell>
          <cell r="K15">
            <v>2.0099999999999998</v>
          </cell>
          <cell r="L15">
            <v>7.1</v>
          </cell>
          <cell r="M15">
            <v>4</v>
          </cell>
          <cell r="N15">
            <v>4</v>
          </cell>
          <cell r="O15" t="str">
            <v>10-200</v>
          </cell>
          <cell r="P15" t="b">
            <v>1</v>
          </cell>
          <cell r="T15">
            <v>1</v>
          </cell>
          <cell r="U15">
            <v>3</v>
          </cell>
          <cell r="W15" t="b">
            <v>1</v>
          </cell>
          <cell r="AB15">
            <v>8.33</v>
          </cell>
          <cell r="AD15">
            <v>0.2</v>
          </cell>
          <cell r="AE15">
            <v>0.03</v>
          </cell>
          <cell r="AF15" t="str">
            <v>'______</v>
          </cell>
          <cell r="AG15" t="str">
            <v>WARH</v>
          </cell>
          <cell r="AK15" t="str">
            <v>X</v>
          </cell>
          <cell r="AL15">
            <v>10.199999999999999</v>
          </cell>
        </row>
        <row r="16">
          <cell r="A16">
            <v>14</v>
          </cell>
          <cell r="B16" t="str">
            <v>Stiebel Eltron WPL 13 ACS classic</v>
          </cell>
          <cell r="E16" t="b">
            <v>1</v>
          </cell>
          <cell r="G16" t="b">
            <v>0</v>
          </cell>
          <cell r="H16" t="str">
            <v/>
          </cell>
          <cell r="I16">
            <v>4.3</v>
          </cell>
          <cell r="J16">
            <v>1.08</v>
          </cell>
          <cell r="K16">
            <v>1.08</v>
          </cell>
          <cell r="L16">
            <v>3.6</v>
          </cell>
          <cell r="M16">
            <v>4.7</v>
          </cell>
          <cell r="N16">
            <v>7</v>
          </cell>
          <cell r="O16" t="str">
            <v>10-200</v>
          </cell>
          <cell r="Q16" t="b">
            <v>1</v>
          </cell>
          <cell r="T16">
            <v>1</v>
          </cell>
          <cell r="U16">
            <v>3</v>
          </cell>
          <cell r="W16" t="b">
            <v>1</v>
          </cell>
          <cell r="Y16" t="str">
            <v/>
          </cell>
          <cell r="AA16" t="str">
            <v/>
          </cell>
          <cell r="AB16">
            <v>4.3</v>
          </cell>
          <cell r="AC16" t="str">
            <v/>
          </cell>
          <cell r="AD16">
            <v>0.2</v>
          </cell>
          <cell r="AE16">
            <v>0.3</v>
          </cell>
          <cell r="AF16" t="str">
            <v>______</v>
          </cell>
          <cell r="AG16" t="b">
            <v>1</v>
          </cell>
          <cell r="AH16" t="str">
            <v/>
          </cell>
          <cell r="AI16" t="str">
            <v/>
          </cell>
          <cell r="AJ16" t="str">
            <v/>
          </cell>
          <cell r="AK16" t="str">
            <v>X</v>
          </cell>
        </row>
        <row r="17">
          <cell r="A17">
            <v>15</v>
          </cell>
          <cell r="B17" t="str">
            <v>Stiebel Eltron WPL 17 ACS classic</v>
          </cell>
          <cell r="E17" t="b">
            <v>1</v>
          </cell>
          <cell r="G17" t="b">
            <v>0</v>
          </cell>
          <cell r="H17" t="str">
            <v/>
          </cell>
          <cell r="I17">
            <v>5.73</v>
          </cell>
          <cell r="J17">
            <v>1.44</v>
          </cell>
          <cell r="K17">
            <v>1.44</v>
          </cell>
          <cell r="L17">
            <v>3.6</v>
          </cell>
          <cell r="M17">
            <v>6.3</v>
          </cell>
          <cell r="N17">
            <v>7</v>
          </cell>
          <cell r="O17" t="str">
            <v>10-200</v>
          </cell>
          <cell r="Q17" t="b">
            <v>1</v>
          </cell>
          <cell r="T17">
            <v>1</v>
          </cell>
          <cell r="U17">
            <v>3</v>
          </cell>
          <cell r="W17" t="b">
            <v>1</v>
          </cell>
          <cell r="Y17" t="str">
            <v/>
          </cell>
          <cell r="AA17" t="str">
            <v/>
          </cell>
          <cell r="AB17">
            <v>5.73</v>
          </cell>
          <cell r="AC17" t="str">
            <v/>
          </cell>
          <cell r="AD17">
            <v>0.2</v>
          </cell>
          <cell r="AE17">
            <v>0.3</v>
          </cell>
          <cell r="AF17" t="str">
            <v>______</v>
          </cell>
          <cell r="AG17" t="b">
            <v>1</v>
          </cell>
          <cell r="AH17" t="str">
            <v/>
          </cell>
          <cell r="AI17" t="str">
            <v/>
          </cell>
          <cell r="AJ17" t="str">
            <v/>
          </cell>
          <cell r="AK17" t="str">
            <v>X</v>
          </cell>
        </row>
        <row r="18">
          <cell r="A18">
            <v>16</v>
          </cell>
          <cell r="B18" t="str">
            <v>Stiebel Eltron WPL 17 ICS classic</v>
          </cell>
          <cell r="E18" t="b">
            <v>1</v>
          </cell>
          <cell r="G18" t="b">
            <v>0</v>
          </cell>
          <cell r="H18">
            <v>5.9</v>
          </cell>
          <cell r="I18">
            <v>5.0199999999999996</v>
          </cell>
          <cell r="J18">
            <v>1.31</v>
          </cell>
          <cell r="K18">
            <v>1.31</v>
          </cell>
          <cell r="L18">
            <v>3.6</v>
          </cell>
          <cell r="M18">
            <v>6.9</v>
          </cell>
          <cell r="N18">
            <v>7</v>
          </cell>
          <cell r="O18" t="str">
            <v>10-200</v>
          </cell>
          <cell r="Q18" t="b">
            <v>1</v>
          </cell>
          <cell r="T18">
            <v>1</v>
          </cell>
          <cell r="U18">
            <v>3</v>
          </cell>
          <cell r="W18" t="b">
            <v>1</v>
          </cell>
          <cell r="Y18" t="str">
            <v/>
          </cell>
          <cell r="AA18" t="str">
            <v/>
          </cell>
          <cell r="AB18">
            <v>4.2699999999999996</v>
          </cell>
          <cell r="AC18" t="str">
            <v/>
          </cell>
          <cell r="AD18">
            <v>0.2</v>
          </cell>
          <cell r="AE18">
            <v>0.3</v>
          </cell>
          <cell r="AF18" t="str">
            <v>______</v>
          </cell>
          <cell r="AG18" t="b">
            <v>1</v>
          </cell>
          <cell r="AH18" t="str">
            <v/>
          </cell>
          <cell r="AI18" t="str">
            <v/>
          </cell>
          <cell r="AJ18" t="str">
            <v/>
          </cell>
          <cell r="AK18" t="str">
            <v>X</v>
          </cell>
        </row>
        <row r="19">
          <cell r="A19">
            <v>17</v>
          </cell>
          <cell r="B19" t="str">
            <v>Stiebel Eltron WPL 17 IKCS classic</v>
          </cell>
          <cell r="E19" t="b">
            <v>1</v>
          </cell>
          <cell r="G19" t="b">
            <v>0</v>
          </cell>
          <cell r="H19">
            <v>5.9</v>
          </cell>
          <cell r="I19">
            <v>4.95</v>
          </cell>
          <cell r="J19">
            <v>1.34</v>
          </cell>
          <cell r="K19">
            <v>1.34</v>
          </cell>
          <cell r="L19">
            <v>3.6</v>
          </cell>
          <cell r="M19">
            <v>6.9</v>
          </cell>
          <cell r="N19">
            <v>7</v>
          </cell>
          <cell r="O19" t="str">
            <v>10-200</v>
          </cell>
          <cell r="Q19" t="b">
            <v>1</v>
          </cell>
          <cell r="T19">
            <v>1</v>
          </cell>
          <cell r="U19">
            <v>3</v>
          </cell>
          <cell r="W19" t="b">
            <v>1</v>
          </cell>
          <cell r="Y19" t="str">
            <v/>
          </cell>
          <cell r="AA19" t="str">
            <v/>
          </cell>
          <cell r="AB19">
            <v>4.22</v>
          </cell>
          <cell r="AC19" t="str">
            <v/>
          </cell>
          <cell r="AD19">
            <v>0.2</v>
          </cell>
          <cell r="AE19">
            <v>0.3</v>
          </cell>
          <cell r="AF19" t="str">
            <v>______</v>
          </cell>
          <cell r="AG19" t="b">
            <v>1</v>
          </cell>
          <cell r="AH19" t="str">
            <v/>
          </cell>
          <cell r="AI19" t="str">
            <v/>
          </cell>
          <cell r="AJ19" t="str">
            <v/>
          </cell>
          <cell r="AK19" t="str">
            <v>X</v>
          </cell>
        </row>
        <row r="20">
          <cell r="A20">
            <v>18</v>
          </cell>
          <cell r="H20" t="str">
            <v/>
          </cell>
          <cell r="Y20" t="str">
            <v/>
          </cell>
        </row>
        <row r="21">
          <cell r="A21">
            <v>19</v>
          </cell>
          <cell r="B21" t="str">
            <v>Stiebel Eltron WPL 19 A</v>
          </cell>
          <cell r="E21" t="b">
            <v>1</v>
          </cell>
          <cell r="G21" t="b">
            <v>0</v>
          </cell>
          <cell r="H21">
            <v>8.8000000000000007</v>
          </cell>
          <cell r="I21">
            <v>7.41</v>
          </cell>
          <cell r="J21">
            <v>1.89</v>
          </cell>
          <cell r="K21">
            <v>1.89</v>
          </cell>
          <cell r="L21">
            <v>7.5</v>
          </cell>
          <cell r="M21">
            <v>3.3</v>
          </cell>
          <cell r="N21">
            <v>5</v>
          </cell>
          <cell r="O21" t="str">
            <v>10-200</v>
          </cell>
          <cell r="P21" t="b">
            <v>1</v>
          </cell>
          <cell r="T21">
            <v>1</v>
          </cell>
          <cell r="U21">
            <v>3</v>
          </cell>
          <cell r="W21" t="b">
            <v>1</v>
          </cell>
          <cell r="Y21" t="str">
            <v/>
          </cell>
          <cell r="AA21" t="str">
            <v/>
          </cell>
          <cell r="AB21">
            <v>7.41</v>
          </cell>
          <cell r="AC21" t="str">
            <v/>
          </cell>
          <cell r="AD21">
            <v>0.2</v>
          </cell>
          <cell r="AE21">
            <v>0.3</v>
          </cell>
          <cell r="AF21" t="str">
            <v>______</v>
          </cell>
          <cell r="AG21" t="b">
            <v>1</v>
          </cell>
          <cell r="AH21" t="str">
            <v/>
          </cell>
          <cell r="AI21" t="str">
            <v/>
          </cell>
          <cell r="AJ21" t="str">
            <v/>
          </cell>
          <cell r="AK21" t="str">
            <v>X</v>
          </cell>
          <cell r="AL21">
            <v>7.6</v>
          </cell>
        </row>
        <row r="22">
          <cell r="A22">
            <v>20</v>
          </cell>
          <cell r="B22" t="str">
            <v>Stiebel Eltron 2x WPL 19 A</v>
          </cell>
          <cell r="E22" t="b">
            <v>1</v>
          </cell>
          <cell r="H22" t="str">
            <v/>
          </cell>
          <cell r="I22" t="str">
            <v>14,82 (2x 7,41)</v>
          </cell>
          <cell r="J22">
            <v>3.78</v>
          </cell>
          <cell r="K22">
            <v>1.89</v>
          </cell>
          <cell r="L22">
            <v>15</v>
          </cell>
          <cell r="M22" t="str">
            <v>6,6 (2x 3,3)</v>
          </cell>
          <cell r="N22">
            <v>5</v>
          </cell>
          <cell r="O22" t="str">
            <v>10-200</v>
          </cell>
          <cell r="P22" t="b">
            <v>1</v>
          </cell>
          <cell r="S22" t="str">
            <v xml:space="preserve"> </v>
          </cell>
          <cell r="T22">
            <v>2</v>
          </cell>
          <cell r="U22">
            <v>3</v>
          </cell>
          <cell r="W22" t="b">
            <v>1</v>
          </cell>
          <cell r="Y22" t="str">
            <v/>
          </cell>
          <cell r="AA22" t="str">
            <v/>
          </cell>
          <cell r="AB22" t="str">
            <v>14,82 (2x 7,41)</v>
          </cell>
          <cell r="AC22" t="str">
            <v/>
          </cell>
          <cell r="AD22">
            <v>0.2</v>
          </cell>
          <cell r="AE22">
            <v>0.3</v>
          </cell>
          <cell r="AF22" t="str">
            <v>______</v>
          </cell>
          <cell r="AG22" t="b">
            <v>1</v>
          </cell>
          <cell r="AH22" t="str">
            <v/>
          </cell>
          <cell r="AI22" t="str">
            <v/>
          </cell>
          <cell r="AJ22" t="str">
            <v/>
          </cell>
          <cell r="AK22" t="str">
            <v>X</v>
          </cell>
          <cell r="AL22">
            <v>7.6</v>
          </cell>
        </row>
        <row r="23">
          <cell r="A23">
            <v>21</v>
          </cell>
          <cell r="B23" t="str">
            <v>Stiebel Eltron 3x WPL 19 A</v>
          </cell>
          <cell r="E23" t="b">
            <v>1</v>
          </cell>
          <cell r="H23" t="str">
            <v/>
          </cell>
          <cell r="I23" t="str">
            <v>22,23 (3x 7,41)</v>
          </cell>
          <cell r="J23">
            <v>5.67</v>
          </cell>
          <cell r="K23">
            <v>1.89</v>
          </cell>
          <cell r="L23">
            <v>22.5</v>
          </cell>
          <cell r="M23" t="str">
            <v>9,9 (3x 3,3)</v>
          </cell>
          <cell r="N23">
            <v>5</v>
          </cell>
          <cell r="O23" t="str">
            <v>10-200</v>
          </cell>
          <cell r="P23" t="b">
            <v>1</v>
          </cell>
          <cell r="S23" t="str">
            <v xml:space="preserve"> </v>
          </cell>
          <cell r="T23">
            <v>3</v>
          </cell>
          <cell r="U23">
            <v>3</v>
          </cell>
          <cell r="W23" t="b">
            <v>1</v>
          </cell>
          <cell r="Y23" t="str">
            <v/>
          </cell>
          <cell r="AA23" t="str">
            <v/>
          </cell>
          <cell r="AB23" t="str">
            <v>22,23 (3x 7,41)</v>
          </cell>
          <cell r="AC23" t="str">
            <v/>
          </cell>
          <cell r="AD23">
            <v>0.2</v>
          </cell>
          <cell r="AE23">
            <v>0.3</v>
          </cell>
          <cell r="AF23" t="str">
            <v>______</v>
          </cell>
          <cell r="AG23" t="b">
            <v>1</v>
          </cell>
          <cell r="AH23" t="str">
            <v/>
          </cell>
          <cell r="AI23" t="str">
            <v/>
          </cell>
          <cell r="AJ23" t="str">
            <v/>
          </cell>
          <cell r="AK23" t="str">
            <v>X</v>
          </cell>
          <cell r="AL23">
            <v>7.6</v>
          </cell>
        </row>
        <row r="24">
          <cell r="A24">
            <v>22</v>
          </cell>
          <cell r="B24" t="str">
            <v>Stiebel Eltron 4x WPL 19 A</v>
          </cell>
          <cell r="E24" t="b">
            <v>1</v>
          </cell>
          <cell r="H24" t="str">
            <v/>
          </cell>
          <cell r="I24" t="str">
            <v>29,64 (4x 7,41)</v>
          </cell>
          <cell r="J24">
            <v>7.56</v>
          </cell>
          <cell r="K24">
            <v>1.89</v>
          </cell>
          <cell r="L24">
            <v>30</v>
          </cell>
          <cell r="M24" t="str">
            <v>13,2 (4x 3,3)</v>
          </cell>
          <cell r="N24">
            <v>5</v>
          </cell>
          <cell r="O24" t="str">
            <v>10-200</v>
          </cell>
          <cell r="P24" t="b">
            <v>1</v>
          </cell>
          <cell r="S24" t="str">
            <v xml:space="preserve"> </v>
          </cell>
          <cell r="T24">
            <v>4</v>
          </cell>
          <cell r="U24">
            <v>3</v>
          </cell>
          <cell r="W24" t="b">
            <v>1</v>
          </cell>
          <cell r="Y24" t="str">
            <v/>
          </cell>
          <cell r="AA24" t="str">
            <v/>
          </cell>
          <cell r="AB24" t="str">
            <v>29,64 (4x 7,41)</v>
          </cell>
          <cell r="AC24" t="str">
            <v/>
          </cell>
          <cell r="AD24">
            <v>0.2</v>
          </cell>
          <cell r="AE24">
            <v>0.3</v>
          </cell>
          <cell r="AF24" t="str">
            <v>______</v>
          </cell>
          <cell r="AG24" t="b">
            <v>1</v>
          </cell>
          <cell r="AH24" t="str">
            <v/>
          </cell>
          <cell r="AI24" t="str">
            <v/>
          </cell>
          <cell r="AJ24" t="str">
            <v/>
          </cell>
          <cell r="AK24" t="str">
            <v>X</v>
          </cell>
          <cell r="AL24">
            <v>7.6</v>
          </cell>
        </row>
        <row r="25">
          <cell r="A25">
            <v>23</v>
          </cell>
          <cell r="H25" t="str">
            <v/>
          </cell>
          <cell r="S25" t="str">
            <v xml:space="preserve"> </v>
          </cell>
          <cell r="Y25" t="str">
            <v/>
          </cell>
        </row>
        <row r="26">
          <cell r="A26">
            <v>24</v>
          </cell>
          <cell r="B26" t="str">
            <v xml:space="preserve">Stiebel Eltron WPL 19 I </v>
          </cell>
          <cell r="E26" t="b">
            <v>1</v>
          </cell>
          <cell r="G26" t="b">
            <v>0</v>
          </cell>
          <cell r="H26">
            <v>8.8000000000000007</v>
          </cell>
          <cell r="I26">
            <v>7.41</v>
          </cell>
          <cell r="J26">
            <v>1.89</v>
          </cell>
          <cell r="K26">
            <v>1.89</v>
          </cell>
          <cell r="L26">
            <v>7.5</v>
          </cell>
          <cell r="M26">
            <v>3.3</v>
          </cell>
          <cell r="N26">
            <v>5</v>
          </cell>
          <cell r="O26" t="str">
            <v>10-200</v>
          </cell>
          <cell r="P26" t="b">
            <v>1</v>
          </cell>
          <cell r="S26" t="str">
            <v xml:space="preserve"> </v>
          </cell>
          <cell r="T26">
            <v>1</v>
          </cell>
          <cell r="U26">
            <v>3</v>
          </cell>
          <cell r="W26" t="b">
            <v>1</v>
          </cell>
          <cell r="Y26" t="str">
            <v/>
          </cell>
          <cell r="AA26" t="str">
            <v/>
          </cell>
          <cell r="AB26">
            <v>7.41</v>
          </cell>
          <cell r="AC26" t="str">
            <v/>
          </cell>
          <cell r="AD26">
            <v>0.2</v>
          </cell>
          <cell r="AE26">
            <v>0.3</v>
          </cell>
          <cell r="AF26" t="str">
            <v>______</v>
          </cell>
          <cell r="AG26" t="b">
            <v>1</v>
          </cell>
          <cell r="AH26" t="str">
            <v/>
          </cell>
          <cell r="AI26" t="str">
            <v/>
          </cell>
          <cell r="AJ26" t="str">
            <v/>
          </cell>
          <cell r="AK26" t="str">
            <v>X</v>
          </cell>
          <cell r="AL26">
            <v>7.6</v>
          </cell>
        </row>
        <row r="27">
          <cell r="A27">
            <v>25</v>
          </cell>
          <cell r="B27" t="str">
            <v>Stiebel Eltron 2x WPL 19 I</v>
          </cell>
          <cell r="E27" t="b">
            <v>1</v>
          </cell>
          <cell r="H27" t="str">
            <v/>
          </cell>
          <cell r="I27" t="str">
            <v>14,82 (2x 7,41)</v>
          </cell>
          <cell r="J27">
            <v>3.78</v>
          </cell>
          <cell r="K27">
            <v>1.89</v>
          </cell>
          <cell r="L27">
            <v>15</v>
          </cell>
          <cell r="M27" t="str">
            <v>6,6 (2x 3,3)</v>
          </cell>
          <cell r="N27">
            <v>5</v>
          </cell>
          <cell r="O27" t="str">
            <v>10-200</v>
          </cell>
          <cell r="P27" t="b">
            <v>1</v>
          </cell>
          <cell r="S27" t="str">
            <v xml:space="preserve"> </v>
          </cell>
          <cell r="T27">
            <v>2</v>
          </cell>
          <cell r="U27">
            <v>3</v>
          </cell>
          <cell r="W27" t="b">
            <v>1</v>
          </cell>
          <cell r="Y27" t="str">
            <v/>
          </cell>
          <cell r="AA27" t="str">
            <v/>
          </cell>
          <cell r="AB27" t="str">
            <v>14,82 (2x 7,41)</v>
          </cell>
          <cell r="AC27" t="str">
            <v/>
          </cell>
          <cell r="AD27">
            <v>0.2</v>
          </cell>
          <cell r="AE27">
            <v>0.3</v>
          </cell>
          <cell r="AF27" t="str">
            <v>______</v>
          </cell>
          <cell r="AG27" t="b">
            <v>1</v>
          </cell>
          <cell r="AH27" t="str">
            <v/>
          </cell>
          <cell r="AI27" t="str">
            <v/>
          </cell>
          <cell r="AJ27" t="str">
            <v/>
          </cell>
          <cell r="AK27" t="str">
            <v>X</v>
          </cell>
          <cell r="AL27">
            <v>7.6</v>
          </cell>
        </row>
        <row r="28">
          <cell r="A28">
            <v>26</v>
          </cell>
          <cell r="B28" t="str">
            <v>Stiebel Eltron 3x WPL 19 I</v>
          </cell>
          <cell r="E28" t="b">
            <v>1</v>
          </cell>
          <cell r="H28" t="str">
            <v/>
          </cell>
          <cell r="I28" t="str">
            <v>22,23 (3x 7,41)</v>
          </cell>
          <cell r="J28">
            <v>5.67</v>
          </cell>
          <cell r="K28">
            <v>1.89</v>
          </cell>
          <cell r="L28">
            <v>22.5</v>
          </cell>
          <cell r="M28" t="str">
            <v>9,9 (3x 3,3)</v>
          </cell>
          <cell r="N28">
            <v>5</v>
          </cell>
          <cell r="O28" t="str">
            <v>10-200</v>
          </cell>
          <cell r="P28" t="b">
            <v>1</v>
          </cell>
          <cell r="S28" t="str">
            <v xml:space="preserve"> </v>
          </cell>
          <cell r="T28">
            <v>3</v>
          </cell>
          <cell r="U28">
            <v>3</v>
          </cell>
          <cell r="W28" t="b">
            <v>1</v>
          </cell>
          <cell r="Y28" t="str">
            <v/>
          </cell>
          <cell r="AA28" t="str">
            <v/>
          </cell>
          <cell r="AB28" t="str">
            <v>22,23 (3x 7,41)</v>
          </cell>
          <cell r="AC28" t="str">
            <v/>
          </cell>
          <cell r="AD28">
            <v>0.2</v>
          </cell>
          <cell r="AE28">
            <v>0.3</v>
          </cell>
          <cell r="AF28" t="str">
            <v>______</v>
          </cell>
          <cell r="AG28" t="b">
            <v>1</v>
          </cell>
          <cell r="AH28" t="str">
            <v/>
          </cell>
          <cell r="AI28" t="str">
            <v/>
          </cell>
          <cell r="AJ28" t="str">
            <v/>
          </cell>
          <cell r="AK28" t="str">
            <v>X</v>
          </cell>
          <cell r="AL28">
            <v>7.6</v>
          </cell>
        </row>
        <row r="29">
          <cell r="A29">
            <v>27</v>
          </cell>
          <cell r="B29" t="str">
            <v>Stiebel Eltron 4x WPL 19 I</v>
          </cell>
          <cell r="E29" t="b">
            <v>1</v>
          </cell>
          <cell r="H29" t="str">
            <v/>
          </cell>
          <cell r="I29" t="str">
            <v>29,64 (4x 7,41)</v>
          </cell>
          <cell r="J29">
            <v>7.56</v>
          </cell>
          <cell r="K29">
            <v>1.89</v>
          </cell>
          <cell r="L29">
            <v>30</v>
          </cell>
          <cell r="M29" t="str">
            <v>13,2 (4x 3,3)</v>
          </cell>
          <cell r="N29">
            <v>5</v>
          </cell>
          <cell r="O29" t="str">
            <v>10-200</v>
          </cell>
          <cell r="P29" t="b">
            <v>1</v>
          </cell>
          <cell r="S29" t="str">
            <v xml:space="preserve"> </v>
          </cell>
          <cell r="T29">
            <v>4</v>
          </cell>
          <cell r="U29">
            <v>3</v>
          </cell>
          <cell r="W29" t="b">
            <v>1</v>
          </cell>
          <cell r="Y29" t="str">
            <v/>
          </cell>
          <cell r="AA29" t="str">
            <v/>
          </cell>
          <cell r="AB29" t="str">
            <v>29,64 (4x 7,41)</v>
          </cell>
          <cell r="AC29" t="str">
            <v/>
          </cell>
          <cell r="AD29">
            <v>0.2</v>
          </cell>
          <cell r="AE29">
            <v>0.3</v>
          </cell>
          <cell r="AF29" t="str">
            <v>______</v>
          </cell>
          <cell r="AG29" t="b">
            <v>1</v>
          </cell>
          <cell r="AH29" t="str">
            <v/>
          </cell>
          <cell r="AI29" t="str">
            <v/>
          </cell>
          <cell r="AJ29" t="str">
            <v/>
          </cell>
          <cell r="AK29" t="str">
            <v>X</v>
          </cell>
          <cell r="AL29">
            <v>7.6</v>
          </cell>
        </row>
        <row r="30">
          <cell r="A30">
            <v>28</v>
          </cell>
          <cell r="B30" t="str">
            <v>Stiebel Eltron WPL 19 IK</v>
          </cell>
          <cell r="E30" t="b">
            <v>1</v>
          </cell>
          <cell r="G30" t="b">
            <v>0</v>
          </cell>
          <cell r="H30">
            <v>8.8000000000000007</v>
          </cell>
          <cell r="I30">
            <v>7.41</v>
          </cell>
          <cell r="J30">
            <v>1.89</v>
          </cell>
          <cell r="K30">
            <v>1.89</v>
          </cell>
          <cell r="L30">
            <v>4.24</v>
          </cell>
          <cell r="M30">
            <v>3.3</v>
          </cell>
          <cell r="N30">
            <v>5</v>
          </cell>
          <cell r="O30" t="str">
            <v>10-200</v>
          </cell>
          <cell r="P30" t="b">
            <v>1</v>
          </cell>
          <cell r="S30" t="str">
            <v xml:space="preserve"> </v>
          </cell>
          <cell r="T30">
            <v>1</v>
          </cell>
          <cell r="U30">
            <v>3</v>
          </cell>
          <cell r="W30" t="b">
            <v>1</v>
          </cell>
          <cell r="Y30" t="str">
            <v/>
          </cell>
          <cell r="AA30" t="str">
            <v/>
          </cell>
          <cell r="AB30">
            <v>7.41</v>
          </cell>
          <cell r="AC30" t="str">
            <v/>
          </cell>
          <cell r="AD30">
            <v>0.2</v>
          </cell>
          <cell r="AE30">
            <v>0.3</v>
          </cell>
          <cell r="AF30" t="str">
            <v>______</v>
          </cell>
          <cell r="AG30" t="b">
            <v>1</v>
          </cell>
          <cell r="AH30" t="str">
            <v/>
          </cell>
          <cell r="AI30" t="str">
            <v/>
          </cell>
          <cell r="AJ30" t="str">
            <v/>
          </cell>
          <cell r="AK30" t="str">
            <v>X</v>
          </cell>
          <cell r="AL30">
            <v>7.6</v>
          </cell>
        </row>
        <row r="31">
          <cell r="A31">
            <v>29</v>
          </cell>
          <cell r="H31" t="str">
            <v/>
          </cell>
          <cell r="S31" t="str">
            <v xml:space="preserve"> </v>
          </cell>
          <cell r="Y31" t="str">
            <v/>
          </cell>
        </row>
        <row r="32">
          <cell r="A32">
            <v>30</v>
          </cell>
          <cell r="B32" t="str">
            <v>Stiebel Eltron WPL 20 AC</v>
          </cell>
          <cell r="E32" t="b">
            <v>1</v>
          </cell>
          <cell r="G32" t="b">
            <v>0</v>
          </cell>
          <cell r="H32">
            <v>8.8000000000000007</v>
          </cell>
          <cell r="I32">
            <v>8.33</v>
          </cell>
          <cell r="J32">
            <v>2.0099999999999998</v>
          </cell>
          <cell r="K32">
            <v>2.0099999999999998</v>
          </cell>
          <cell r="L32">
            <v>5.5</v>
          </cell>
          <cell r="M32">
            <v>4</v>
          </cell>
          <cell r="N32">
            <v>4</v>
          </cell>
          <cell r="O32" t="str">
            <v>10-200</v>
          </cell>
          <cell r="P32" t="b">
            <v>1</v>
          </cell>
          <cell r="S32" t="str">
            <v xml:space="preserve"> </v>
          </cell>
          <cell r="T32">
            <v>1</v>
          </cell>
          <cell r="U32">
            <v>3</v>
          </cell>
          <cell r="W32" t="b">
            <v>1</v>
          </cell>
          <cell r="Y32" t="str">
            <v/>
          </cell>
          <cell r="AA32" t="str">
            <v/>
          </cell>
          <cell r="AB32">
            <v>8.33</v>
          </cell>
          <cell r="AC32" t="str">
            <v/>
          </cell>
          <cell r="AD32">
            <v>0.2</v>
          </cell>
          <cell r="AE32">
            <v>0.3</v>
          </cell>
          <cell r="AF32" t="str">
            <v>______</v>
          </cell>
          <cell r="AG32" t="b">
            <v>1</v>
          </cell>
          <cell r="AH32" t="str">
            <v/>
          </cell>
          <cell r="AI32" t="str">
            <v/>
          </cell>
          <cell r="AJ32" t="str">
            <v/>
          </cell>
          <cell r="AK32" t="str">
            <v>X</v>
          </cell>
          <cell r="AL32">
            <v>10.199999999999999</v>
          </cell>
        </row>
        <row r="33">
          <cell r="A33">
            <v>31</v>
          </cell>
          <cell r="B33" t="str">
            <v>Stiebel Eltron 2x WPL 20 AC</v>
          </cell>
          <cell r="E33" t="b">
            <v>1</v>
          </cell>
          <cell r="H33" t="str">
            <v/>
          </cell>
          <cell r="I33" t="str">
            <v>16,66 (2x 8,33)</v>
          </cell>
          <cell r="J33">
            <v>4.0199999999999996</v>
          </cell>
          <cell r="K33">
            <v>2.0099999999999998</v>
          </cell>
          <cell r="L33">
            <v>11</v>
          </cell>
          <cell r="M33" t="str">
            <v>8,8 (2x 4,4)</v>
          </cell>
          <cell r="N33">
            <v>4</v>
          </cell>
          <cell r="O33" t="str">
            <v>10-200</v>
          </cell>
          <cell r="P33" t="b">
            <v>1</v>
          </cell>
          <cell r="S33" t="str">
            <v xml:space="preserve"> </v>
          </cell>
          <cell r="T33">
            <v>2</v>
          </cell>
          <cell r="U33">
            <v>3</v>
          </cell>
          <cell r="W33" t="b">
            <v>1</v>
          </cell>
          <cell r="Y33" t="str">
            <v/>
          </cell>
          <cell r="AA33" t="str">
            <v/>
          </cell>
          <cell r="AB33" t="str">
            <v>16,66 (2x 8,33)</v>
          </cell>
          <cell r="AC33" t="str">
            <v/>
          </cell>
          <cell r="AD33">
            <v>0.2</v>
          </cell>
          <cell r="AE33">
            <v>0.3</v>
          </cell>
          <cell r="AF33" t="str">
            <v>______</v>
          </cell>
          <cell r="AG33" t="b">
            <v>1</v>
          </cell>
          <cell r="AH33" t="str">
            <v/>
          </cell>
          <cell r="AI33" t="str">
            <v/>
          </cell>
          <cell r="AJ33" t="str">
            <v/>
          </cell>
          <cell r="AK33" t="str">
            <v>X</v>
          </cell>
          <cell r="AL33">
            <v>10.199999999999999</v>
          </cell>
        </row>
        <row r="34">
          <cell r="A34">
            <v>32</v>
          </cell>
          <cell r="B34" t="str">
            <v>Stiebel Eltron 3x WPL 20 AC</v>
          </cell>
          <cell r="E34" t="b">
            <v>1</v>
          </cell>
          <cell r="H34" t="str">
            <v/>
          </cell>
          <cell r="I34" t="str">
            <v>24,99 (3x 8,33)</v>
          </cell>
          <cell r="J34">
            <v>6.0299999999999994</v>
          </cell>
          <cell r="K34">
            <v>2.0099999999999998</v>
          </cell>
          <cell r="L34">
            <v>16.5</v>
          </cell>
          <cell r="M34" t="str">
            <v>13,2 (3x 4,4)</v>
          </cell>
          <cell r="N34">
            <v>4</v>
          </cell>
          <cell r="O34" t="str">
            <v>10-200</v>
          </cell>
          <cell r="P34" t="b">
            <v>1</v>
          </cell>
          <cell r="S34" t="str">
            <v xml:space="preserve"> </v>
          </cell>
          <cell r="T34">
            <v>3</v>
          </cell>
          <cell r="U34">
            <v>3</v>
          </cell>
          <cell r="W34" t="b">
            <v>1</v>
          </cell>
          <cell r="Y34" t="str">
            <v/>
          </cell>
          <cell r="AA34" t="str">
            <v/>
          </cell>
          <cell r="AB34" t="str">
            <v>24,99 (3x 8,33)</v>
          </cell>
          <cell r="AC34" t="str">
            <v/>
          </cell>
          <cell r="AD34">
            <v>0.2</v>
          </cell>
          <cell r="AE34">
            <v>0.3</v>
          </cell>
          <cell r="AF34" t="str">
            <v>______</v>
          </cell>
          <cell r="AG34" t="b">
            <v>1</v>
          </cell>
          <cell r="AH34" t="str">
            <v/>
          </cell>
          <cell r="AI34" t="str">
            <v/>
          </cell>
          <cell r="AJ34" t="str">
            <v/>
          </cell>
          <cell r="AK34" t="str">
            <v>X</v>
          </cell>
          <cell r="AL34">
            <v>10.199999999999999</v>
          </cell>
        </row>
        <row r="35">
          <cell r="A35">
            <v>33</v>
          </cell>
          <cell r="B35" t="str">
            <v>Stiebel Eltron 4x WPL 20 AC</v>
          </cell>
          <cell r="E35" t="b">
            <v>1</v>
          </cell>
          <cell r="H35" t="str">
            <v/>
          </cell>
          <cell r="I35" t="str">
            <v>33,32 (4x 8,33)</v>
          </cell>
          <cell r="J35">
            <v>8.0399999999999991</v>
          </cell>
          <cell r="K35">
            <v>2.0099999999999998</v>
          </cell>
          <cell r="L35">
            <v>22</v>
          </cell>
          <cell r="M35" t="str">
            <v>17,6 (4x 4,4)</v>
          </cell>
          <cell r="N35">
            <v>4</v>
          </cell>
          <cell r="O35" t="str">
            <v>10-200</v>
          </cell>
          <cell r="P35" t="b">
            <v>1</v>
          </cell>
          <cell r="S35" t="str">
            <v xml:space="preserve"> </v>
          </cell>
          <cell r="T35">
            <v>4</v>
          </cell>
          <cell r="U35">
            <v>3</v>
          </cell>
          <cell r="W35" t="b">
            <v>1</v>
          </cell>
          <cell r="Y35" t="str">
            <v/>
          </cell>
          <cell r="AA35" t="str">
            <v/>
          </cell>
          <cell r="AB35" t="str">
            <v>33,32 (4x 8,33)</v>
          </cell>
          <cell r="AC35" t="str">
            <v/>
          </cell>
          <cell r="AD35">
            <v>0.2</v>
          </cell>
          <cell r="AE35">
            <v>0.3</v>
          </cell>
          <cell r="AF35" t="str">
            <v>______</v>
          </cell>
          <cell r="AG35" t="b">
            <v>1</v>
          </cell>
          <cell r="AH35" t="str">
            <v/>
          </cell>
          <cell r="AI35" t="str">
            <v/>
          </cell>
          <cell r="AJ35" t="str">
            <v/>
          </cell>
          <cell r="AK35" t="str">
            <v>X</v>
          </cell>
          <cell r="AL35">
            <v>10.199999999999999</v>
          </cell>
        </row>
        <row r="36">
          <cell r="A36">
            <v>34</v>
          </cell>
          <cell r="H36" t="str">
            <v/>
          </cell>
          <cell r="S36" t="str">
            <v xml:space="preserve"> </v>
          </cell>
          <cell r="Y36" t="str">
            <v/>
          </cell>
        </row>
        <row r="37">
          <cell r="A37">
            <v>35</v>
          </cell>
          <cell r="B37" t="str">
            <v>Stiebel Eltron WPL 20 A</v>
          </cell>
          <cell r="E37" t="b">
            <v>1</v>
          </cell>
          <cell r="G37" t="b">
            <v>0</v>
          </cell>
          <cell r="H37">
            <v>8.8000000000000007</v>
          </cell>
          <cell r="I37">
            <v>8.33</v>
          </cell>
          <cell r="J37">
            <v>2.0099999999999998</v>
          </cell>
          <cell r="K37">
            <v>2.0099999999999998</v>
          </cell>
          <cell r="L37">
            <v>5.5</v>
          </cell>
          <cell r="M37">
            <v>4</v>
          </cell>
          <cell r="N37">
            <v>4</v>
          </cell>
          <cell r="O37" t="str">
            <v>10-200</v>
          </cell>
          <cell r="P37" t="b">
            <v>1</v>
          </cell>
          <cell r="S37" t="str">
            <v xml:space="preserve"> </v>
          </cell>
          <cell r="T37">
            <v>1</v>
          </cell>
          <cell r="U37">
            <v>3</v>
          </cell>
          <cell r="W37" t="b">
            <v>1</v>
          </cell>
          <cell r="Y37" t="str">
            <v/>
          </cell>
          <cell r="AA37" t="str">
            <v/>
          </cell>
          <cell r="AB37">
            <v>8.33</v>
          </cell>
          <cell r="AC37" t="str">
            <v/>
          </cell>
          <cell r="AD37">
            <v>0.2</v>
          </cell>
          <cell r="AE37">
            <v>0.3</v>
          </cell>
          <cell r="AF37" t="str">
            <v>______</v>
          </cell>
          <cell r="AG37" t="b">
            <v>1</v>
          </cell>
          <cell r="AH37" t="str">
            <v/>
          </cell>
          <cell r="AI37" t="str">
            <v/>
          </cell>
          <cell r="AJ37" t="str">
            <v/>
          </cell>
          <cell r="AK37" t="str">
            <v>X</v>
          </cell>
          <cell r="AL37">
            <v>10.199999999999999</v>
          </cell>
        </row>
        <row r="38">
          <cell r="A38">
            <v>36</v>
          </cell>
          <cell r="B38" t="str">
            <v>Stiebel Eltron 2x WPL 20 A</v>
          </cell>
          <cell r="E38" t="b">
            <v>1</v>
          </cell>
          <cell r="H38" t="str">
            <v/>
          </cell>
          <cell r="I38" t="str">
            <v>16,66 (2x 8,33)</v>
          </cell>
          <cell r="J38">
            <v>4.0199999999999996</v>
          </cell>
          <cell r="K38">
            <v>2.0099999999999998</v>
          </cell>
          <cell r="L38">
            <v>11</v>
          </cell>
          <cell r="M38" t="str">
            <v>8,8 (2x 4,4)</v>
          </cell>
          <cell r="N38">
            <v>4</v>
          </cell>
          <cell r="O38" t="str">
            <v>10-200</v>
          </cell>
          <cell r="P38" t="b">
            <v>1</v>
          </cell>
          <cell r="S38" t="str">
            <v xml:space="preserve"> </v>
          </cell>
          <cell r="T38">
            <v>2</v>
          </cell>
          <cell r="U38">
            <v>3</v>
          </cell>
          <cell r="W38" t="b">
            <v>1</v>
          </cell>
          <cell r="Y38" t="str">
            <v/>
          </cell>
          <cell r="AA38" t="str">
            <v/>
          </cell>
          <cell r="AB38" t="str">
            <v>16,66 (2x 8,33)</v>
          </cell>
          <cell r="AC38" t="str">
            <v/>
          </cell>
          <cell r="AD38">
            <v>0.2</v>
          </cell>
          <cell r="AE38">
            <v>0.3</v>
          </cell>
          <cell r="AF38" t="str">
            <v>______</v>
          </cell>
          <cell r="AG38" t="b">
            <v>1</v>
          </cell>
          <cell r="AH38" t="str">
            <v/>
          </cell>
          <cell r="AI38" t="str">
            <v/>
          </cell>
          <cell r="AJ38" t="str">
            <v/>
          </cell>
          <cell r="AK38" t="str">
            <v>X</v>
          </cell>
          <cell r="AL38">
            <v>10.199999999999999</v>
          </cell>
        </row>
        <row r="39">
          <cell r="A39">
            <v>37</v>
          </cell>
          <cell r="B39" t="str">
            <v>Stiebel Eltron 3x WPL 20 A</v>
          </cell>
          <cell r="E39" t="b">
            <v>1</v>
          </cell>
          <cell r="H39" t="str">
            <v/>
          </cell>
          <cell r="I39" t="str">
            <v>24,99 (3x 8,33)</v>
          </cell>
          <cell r="J39">
            <v>6.03</v>
          </cell>
          <cell r="K39">
            <v>2.0099999999999998</v>
          </cell>
          <cell r="L39">
            <v>16.5</v>
          </cell>
          <cell r="M39" t="str">
            <v>13,2 (3x 4,4)</v>
          </cell>
          <cell r="N39">
            <v>4</v>
          </cell>
          <cell r="O39" t="str">
            <v>10-200</v>
          </cell>
          <cell r="P39" t="b">
            <v>1</v>
          </cell>
          <cell r="S39" t="str">
            <v xml:space="preserve"> </v>
          </cell>
          <cell r="T39">
            <v>3</v>
          </cell>
          <cell r="U39">
            <v>3</v>
          </cell>
          <cell r="W39" t="b">
            <v>1</v>
          </cell>
          <cell r="Y39" t="str">
            <v/>
          </cell>
          <cell r="AA39" t="str">
            <v/>
          </cell>
          <cell r="AB39" t="str">
            <v>24,99 (3x 8,33)</v>
          </cell>
          <cell r="AC39" t="str">
            <v/>
          </cell>
          <cell r="AD39">
            <v>0.2</v>
          </cell>
          <cell r="AE39">
            <v>0.3</v>
          </cell>
          <cell r="AF39" t="str">
            <v>______</v>
          </cell>
          <cell r="AG39" t="b">
            <v>1</v>
          </cell>
          <cell r="AH39" t="str">
            <v/>
          </cell>
          <cell r="AI39" t="str">
            <v/>
          </cell>
          <cell r="AJ39" t="str">
            <v/>
          </cell>
          <cell r="AK39" t="str">
            <v>X</v>
          </cell>
          <cell r="AL39">
            <v>10.199999999999999</v>
          </cell>
        </row>
        <row r="40">
          <cell r="A40">
            <v>38</v>
          </cell>
          <cell r="B40" t="str">
            <v>Stiebel Eltron 4x WPL 20 A</v>
          </cell>
          <cell r="E40" t="b">
            <v>1</v>
          </cell>
          <cell r="H40" t="str">
            <v/>
          </cell>
          <cell r="I40" t="str">
            <v>33,32 (4x 8,33)</v>
          </cell>
          <cell r="J40">
            <v>8.0399999999999991</v>
          </cell>
          <cell r="K40">
            <v>2.0099999999999998</v>
          </cell>
          <cell r="L40">
            <v>22</v>
          </cell>
          <cell r="M40" t="str">
            <v>17,6 (4x 4,4)</v>
          </cell>
          <cell r="N40">
            <v>4</v>
          </cell>
          <cell r="O40" t="str">
            <v>10-200</v>
          </cell>
          <cell r="P40" t="b">
            <v>1</v>
          </cell>
          <cell r="S40" t="str">
            <v xml:space="preserve"> </v>
          </cell>
          <cell r="T40">
            <v>4</v>
          </cell>
          <cell r="U40">
            <v>3</v>
          </cell>
          <cell r="W40" t="b">
            <v>1</v>
          </cell>
          <cell r="Y40" t="str">
            <v/>
          </cell>
          <cell r="AA40" t="str">
            <v/>
          </cell>
          <cell r="AB40" t="str">
            <v>33,32 (4x 8,33)</v>
          </cell>
          <cell r="AC40" t="str">
            <v/>
          </cell>
          <cell r="AD40">
            <v>0.2</v>
          </cell>
          <cell r="AE40">
            <v>0.3</v>
          </cell>
          <cell r="AF40" t="str">
            <v>______</v>
          </cell>
          <cell r="AG40" t="b">
            <v>1</v>
          </cell>
          <cell r="AH40" t="str">
            <v/>
          </cell>
          <cell r="AI40" t="str">
            <v/>
          </cell>
          <cell r="AJ40" t="str">
            <v/>
          </cell>
          <cell r="AK40" t="str">
            <v>X</v>
          </cell>
          <cell r="AL40">
            <v>10.199999999999999</v>
          </cell>
        </row>
        <row r="41">
          <cell r="A41">
            <v>39</v>
          </cell>
          <cell r="H41" t="str">
            <v/>
          </cell>
          <cell r="S41" t="str">
            <v xml:space="preserve"> </v>
          </cell>
          <cell r="Y41" t="str">
            <v/>
          </cell>
        </row>
        <row r="42">
          <cell r="A42">
            <v>40</v>
          </cell>
          <cell r="B42" t="str">
            <v>Stiebel Eltron WPL 24 A</v>
          </cell>
          <cell r="E42" t="b">
            <v>1</v>
          </cell>
          <cell r="G42" t="b">
            <v>0</v>
          </cell>
          <cell r="H42">
            <v>8.8000000000000007</v>
          </cell>
          <cell r="I42">
            <v>9.0399999999999991</v>
          </cell>
          <cell r="J42">
            <v>2.2400000000000002</v>
          </cell>
          <cell r="K42">
            <v>2.2400000000000002</v>
          </cell>
          <cell r="L42">
            <v>7.5</v>
          </cell>
          <cell r="M42">
            <v>4</v>
          </cell>
          <cell r="N42">
            <v>5</v>
          </cell>
          <cell r="O42" t="str">
            <v>10-200</v>
          </cell>
          <cell r="P42" t="b">
            <v>1</v>
          </cell>
          <cell r="S42" t="str">
            <v xml:space="preserve"> </v>
          </cell>
          <cell r="T42">
            <v>1</v>
          </cell>
          <cell r="U42">
            <v>3</v>
          </cell>
          <cell r="W42" t="b">
            <v>1</v>
          </cell>
          <cell r="Y42" t="str">
            <v/>
          </cell>
          <cell r="AA42" t="str">
            <v/>
          </cell>
          <cell r="AB42">
            <v>9.0399999999999991</v>
          </cell>
          <cell r="AC42" t="str">
            <v/>
          </cell>
          <cell r="AD42">
            <v>0.2</v>
          </cell>
          <cell r="AE42">
            <v>0.3</v>
          </cell>
          <cell r="AF42" t="str">
            <v>______</v>
          </cell>
          <cell r="AG42" t="b">
            <v>1</v>
          </cell>
          <cell r="AH42" t="str">
            <v/>
          </cell>
          <cell r="AI42" t="str">
            <v/>
          </cell>
          <cell r="AJ42" t="str">
            <v/>
          </cell>
          <cell r="AK42" t="str">
            <v>X</v>
          </cell>
          <cell r="AL42">
            <v>7.6</v>
          </cell>
        </row>
        <row r="43">
          <cell r="A43">
            <v>41</v>
          </cell>
          <cell r="B43" t="str">
            <v>Stiebel Eltron 2x WPL 24 A</v>
          </cell>
          <cell r="E43" t="b">
            <v>1</v>
          </cell>
          <cell r="H43" t="str">
            <v/>
          </cell>
          <cell r="I43" t="str">
            <v>18,08 (2x 9,04)</v>
          </cell>
          <cell r="J43">
            <v>4.4800000000000004</v>
          </cell>
          <cell r="K43">
            <v>2.2400000000000002</v>
          </cell>
          <cell r="L43">
            <v>15</v>
          </cell>
          <cell r="M43" t="str">
            <v>8,8 (2x 4,4)</v>
          </cell>
          <cell r="N43">
            <v>5</v>
          </cell>
          <cell r="O43" t="str">
            <v>10-200</v>
          </cell>
          <cell r="P43" t="b">
            <v>1</v>
          </cell>
          <cell r="S43" t="str">
            <v xml:space="preserve"> </v>
          </cell>
          <cell r="T43">
            <v>2</v>
          </cell>
          <cell r="U43">
            <v>3</v>
          </cell>
          <cell r="W43" t="b">
            <v>1</v>
          </cell>
          <cell r="Y43" t="str">
            <v/>
          </cell>
          <cell r="AA43" t="str">
            <v/>
          </cell>
          <cell r="AB43" t="str">
            <v>18,08 (2x 9,04)</v>
          </cell>
          <cell r="AC43" t="str">
            <v/>
          </cell>
          <cell r="AD43">
            <v>0.2</v>
          </cell>
          <cell r="AE43">
            <v>0.3</v>
          </cell>
          <cell r="AF43" t="str">
            <v>______</v>
          </cell>
          <cell r="AG43" t="b">
            <v>1</v>
          </cell>
          <cell r="AH43" t="str">
            <v/>
          </cell>
          <cell r="AI43" t="str">
            <v/>
          </cell>
          <cell r="AJ43" t="str">
            <v/>
          </cell>
          <cell r="AK43" t="str">
            <v>X</v>
          </cell>
          <cell r="AL43">
            <v>7.6</v>
          </cell>
        </row>
        <row r="44">
          <cell r="A44">
            <v>42</v>
          </cell>
          <cell r="B44" t="str">
            <v>Stiebel Eltron 3x WPL 24 A</v>
          </cell>
          <cell r="E44" t="b">
            <v>1</v>
          </cell>
          <cell r="H44" t="str">
            <v/>
          </cell>
          <cell r="I44" t="str">
            <v>27,12 (3x 9,04)</v>
          </cell>
          <cell r="J44">
            <v>6.7200000000000006</v>
          </cell>
          <cell r="K44">
            <v>2.2400000000000002</v>
          </cell>
          <cell r="L44">
            <v>22.5</v>
          </cell>
          <cell r="M44" t="str">
            <v>13,2 (3x 4,4)</v>
          </cell>
          <cell r="N44">
            <v>5</v>
          </cell>
          <cell r="O44" t="str">
            <v>10-200</v>
          </cell>
          <cell r="P44" t="b">
            <v>1</v>
          </cell>
          <cell r="S44" t="str">
            <v xml:space="preserve"> </v>
          </cell>
          <cell r="T44">
            <v>3</v>
          </cell>
          <cell r="U44">
            <v>3</v>
          </cell>
          <cell r="W44" t="b">
            <v>1</v>
          </cell>
          <cell r="Y44" t="str">
            <v/>
          </cell>
          <cell r="AA44" t="str">
            <v/>
          </cell>
          <cell r="AB44" t="str">
            <v>27,12 (3x 9,04)</v>
          </cell>
          <cell r="AC44" t="str">
            <v/>
          </cell>
          <cell r="AD44">
            <v>0.2</v>
          </cell>
          <cell r="AE44">
            <v>0.3</v>
          </cell>
          <cell r="AF44" t="str">
            <v>______</v>
          </cell>
          <cell r="AG44" t="b">
            <v>1</v>
          </cell>
          <cell r="AH44" t="str">
            <v/>
          </cell>
          <cell r="AI44" t="str">
            <v/>
          </cell>
          <cell r="AJ44" t="str">
            <v/>
          </cell>
          <cell r="AK44" t="str">
            <v>X</v>
          </cell>
          <cell r="AL44">
            <v>7.6</v>
          </cell>
        </row>
        <row r="45">
          <cell r="A45">
            <v>43</v>
          </cell>
          <cell r="B45" t="str">
            <v>Stiebel Eltron 4x WPL 24 A</v>
          </cell>
          <cell r="E45" t="b">
            <v>1</v>
          </cell>
          <cell r="H45" t="str">
            <v/>
          </cell>
          <cell r="I45" t="str">
            <v>36,16 (4x 9,04)</v>
          </cell>
          <cell r="J45">
            <v>8.9600000000000009</v>
          </cell>
          <cell r="K45">
            <v>2.2400000000000002</v>
          </cell>
          <cell r="L45">
            <v>30</v>
          </cell>
          <cell r="M45" t="str">
            <v>17,6 (4x 4,4)</v>
          </cell>
          <cell r="N45">
            <v>5</v>
          </cell>
          <cell r="O45" t="str">
            <v>10-200</v>
          </cell>
          <cell r="P45" t="b">
            <v>1</v>
          </cell>
          <cell r="S45" t="str">
            <v xml:space="preserve"> </v>
          </cell>
          <cell r="T45">
            <v>4</v>
          </cell>
          <cell r="U45">
            <v>3</v>
          </cell>
          <cell r="W45" t="b">
            <v>1</v>
          </cell>
          <cell r="Y45" t="str">
            <v/>
          </cell>
          <cell r="AA45" t="str">
            <v/>
          </cell>
          <cell r="AB45" t="str">
            <v>36,16 (4x 9,04)</v>
          </cell>
          <cell r="AC45" t="str">
            <v/>
          </cell>
          <cell r="AD45">
            <v>0.2</v>
          </cell>
          <cell r="AE45">
            <v>0.3</v>
          </cell>
          <cell r="AF45" t="str">
            <v>______</v>
          </cell>
          <cell r="AG45" t="b">
            <v>1</v>
          </cell>
          <cell r="AH45" t="str">
            <v/>
          </cell>
          <cell r="AI45" t="str">
            <v/>
          </cell>
          <cell r="AJ45" t="str">
            <v/>
          </cell>
          <cell r="AK45" t="str">
            <v>X</v>
          </cell>
          <cell r="AL45">
            <v>7.6</v>
          </cell>
        </row>
        <row r="46">
          <cell r="A46">
            <v>44</v>
          </cell>
          <cell r="H46" t="str">
            <v/>
          </cell>
          <cell r="S46" t="str">
            <v xml:space="preserve"> </v>
          </cell>
          <cell r="Y46" t="str">
            <v/>
          </cell>
        </row>
        <row r="47">
          <cell r="A47">
            <v>45</v>
          </cell>
          <cell r="B47" t="str">
            <v xml:space="preserve">Stiebel Eltron WPL 24 I </v>
          </cell>
          <cell r="E47" t="b">
            <v>1</v>
          </cell>
          <cell r="G47" t="b">
            <v>0</v>
          </cell>
          <cell r="H47">
            <v>8.8000000000000007</v>
          </cell>
          <cell r="I47">
            <v>9.0399999999999991</v>
          </cell>
          <cell r="J47">
            <v>2.2400000000000002</v>
          </cell>
          <cell r="K47">
            <v>2.2400000000000002</v>
          </cell>
          <cell r="L47">
            <v>7.5</v>
          </cell>
          <cell r="M47">
            <v>4</v>
          </cell>
          <cell r="N47">
            <v>5</v>
          </cell>
          <cell r="O47" t="str">
            <v>10-200</v>
          </cell>
          <cell r="P47" t="b">
            <v>1</v>
          </cell>
          <cell r="S47" t="str">
            <v xml:space="preserve"> </v>
          </cell>
          <cell r="T47">
            <v>1</v>
          </cell>
          <cell r="U47">
            <v>3</v>
          </cell>
          <cell r="W47" t="b">
            <v>1</v>
          </cell>
          <cell r="Y47" t="str">
            <v/>
          </cell>
          <cell r="AA47" t="str">
            <v/>
          </cell>
          <cell r="AB47">
            <v>9.0399999999999991</v>
          </cell>
          <cell r="AC47" t="str">
            <v/>
          </cell>
          <cell r="AD47">
            <v>0.2</v>
          </cell>
          <cell r="AE47">
            <v>0.3</v>
          </cell>
          <cell r="AF47" t="str">
            <v>______</v>
          </cell>
          <cell r="AG47" t="b">
            <v>1</v>
          </cell>
          <cell r="AH47" t="str">
            <v/>
          </cell>
          <cell r="AI47" t="str">
            <v/>
          </cell>
          <cell r="AJ47" t="str">
            <v/>
          </cell>
          <cell r="AK47" t="str">
            <v>X</v>
          </cell>
          <cell r="AL47">
            <v>7.6</v>
          </cell>
        </row>
        <row r="48">
          <cell r="A48">
            <v>46</v>
          </cell>
          <cell r="B48" t="str">
            <v>Stiebel Eltron 2x WPL 24 I</v>
          </cell>
          <cell r="E48" t="b">
            <v>1</v>
          </cell>
          <cell r="H48" t="str">
            <v/>
          </cell>
          <cell r="I48" t="str">
            <v>18,08 (2x 9,04)</v>
          </cell>
          <cell r="J48">
            <v>4.4800000000000004</v>
          </cell>
          <cell r="K48">
            <v>2.2400000000000002</v>
          </cell>
          <cell r="L48">
            <v>15</v>
          </cell>
          <cell r="M48" t="str">
            <v>8,8 (2x 4,4)</v>
          </cell>
          <cell r="N48">
            <v>5</v>
          </cell>
          <cell r="O48" t="str">
            <v>10-200</v>
          </cell>
          <cell r="P48" t="b">
            <v>1</v>
          </cell>
          <cell r="S48" t="str">
            <v xml:space="preserve"> </v>
          </cell>
          <cell r="T48">
            <v>2</v>
          </cell>
          <cell r="U48">
            <v>3</v>
          </cell>
          <cell r="W48" t="b">
            <v>1</v>
          </cell>
          <cell r="Y48" t="str">
            <v/>
          </cell>
          <cell r="AA48" t="str">
            <v/>
          </cell>
          <cell r="AB48" t="str">
            <v>18,08 (2x 9,04)</v>
          </cell>
          <cell r="AC48" t="str">
            <v/>
          </cell>
          <cell r="AD48">
            <v>0.2</v>
          </cell>
          <cell r="AE48">
            <v>0.3</v>
          </cell>
          <cell r="AF48" t="str">
            <v>______</v>
          </cell>
          <cell r="AG48" t="b">
            <v>1</v>
          </cell>
          <cell r="AH48" t="str">
            <v/>
          </cell>
          <cell r="AI48" t="str">
            <v/>
          </cell>
          <cell r="AJ48" t="str">
            <v/>
          </cell>
          <cell r="AK48" t="str">
            <v>X</v>
          </cell>
          <cell r="AL48">
            <v>7.6</v>
          </cell>
        </row>
        <row r="49">
          <cell r="A49">
            <v>47</v>
          </cell>
          <cell r="B49" t="str">
            <v>Stiebel Eltron 3x WPL 24 I</v>
          </cell>
          <cell r="E49" t="b">
            <v>1</v>
          </cell>
          <cell r="H49" t="str">
            <v/>
          </cell>
          <cell r="I49" t="str">
            <v>27,12 (3x 9,04)</v>
          </cell>
          <cell r="J49">
            <v>6.7200000000000006</v>
          </cell>
          <cell r="K49">
            <v>2.2400000000000002</v>
          </cell>
          <cell r="L49">
            <v>22.5</v>
          </cell>
          <cell r="M49" t="str">
            <v>13,2 (3x 4,4)</v>
          </cell>
          <cell r="N49">
            <v>5</v>
          </cell>
          <cell r="O49" t="str">
            <v>10-200</v>
          </cell>
          <cell r="P49" t="b">
            <v>1</v>
          </cell>
          <cell r="S49" t="str">
            <v xml:space="preserve"> </v>
          </cell>
          <cell r="T49">
            <v>3</v>
          </cell>
          <cell r="U49">
            <v>3</v>
          </cell>
          <cell r="W49" t="b">
            <v>1</v>
          </cell>
          <cell r="Y49" t="str">
            <v/>
          </cell>
          <cell r="AA49" t="str">
            <v/>
          </cell>
          <cell r="AB49" t="str">
            <v>27,12 (3x 9,04)</v>
          </cell>
          <cell r="AC49" t="str">
            <v/>
          </cell>
          <cell r="AD49">
            <v>0.2</v>
          </cell>
          <cell r="AE49">
            <v>0.3</v>
          </cell>
          <cell r="AF49" t="str">
            <v>______</v>
          </cell>
          <cell r="AG49" t="b">
            <v>1</v>
          </cell>
          <cell r="AH49" t="str">
            <v/>
          </cell>
          <cell r="AI49" t="str">
            <v/>
          </cell>
          <cell r="AJ49" t="str">
            <v/>
          </cell>
          <cell r="AK49" t="str">
            <v>X</v>
          </cell>
          <cell r="AL49">
            <v>7.6</v>
          </cell>
        </row>
        <row r="50">
          <cell r="A50">
            <v>48</v>
          </cell>
          <cell r="B50" t="str">
            <v>Stiebel Eltron 4x WPL 24 I</v>
          </cell>
          <cell r="E50" t="b">
            <v>1</v>
          </cell>
          <cell r="H50" t="str">
            <v/>
          </cell>
          <cell r="I50" t="str">
            <v>36,16 (4x 9,04)</v>
          </cell>
          <cell r="J50">
            <v>8.9600000000000009</v>
          </cell>
          <cell r="K50">
            <v>2.2400000000000002</v>
          </cell>
          <cell r="L50">
            <v>30</v>
          </cell>
          <cell r="M50" t="str">
            <v>17,6 (4x 4,4)</v>
          </cell>
          <cell r="N50">
            <v>5</v>
          </cell>
          <cell r="O50" t="str">
            <v>10-200</v>
          </cell>
          <cell r="P50" t="b">
            <v>1</v>
          </cell>
          <cell r="S50" t="str">
            <v xml:space="preserve"> </v>
          </cell>
          <cell r="T50">
            <v>4</v>
          </cell>
          <cell r="U50">
            <v>3</v>
          </cell>
          <cell r="W50" t="b">
            <v>1</v>
          </cell>
          <cell r="Y50" t="str">
            <v/>
          </cell>
          <cell r="AA50" t="str">
            <v/>
          </cell>
          <cell r="AB50" t="str">
            <v>36,16 (4x 9,04)</v>
          </cell>
          <cell r="AC50" t="str">
            <v/>
          </cell>
          <cell r="AD50">
            <v>0.2</v>
          </cell>
          <cell r="AE50">
            <v>0.3</v>
          </cell>
          <cell r="AF50" t="str">
            <v>______</v>
          </cell>
          <cell r="AG50" t="b">
            <v>1</v>
          </cell>
          <cell r="AH50" t="str">
            <v/>
          </cell>
          <cell r="AI50" t="str">
            <v/>
          </cell>
          <cell r="AJ50" t="str">
            <v/>
          </cell>
          <cell r="AK50" t="str">
            <v>X</v>
          </cell>
          <cell r="AL50">
            <v>7.6</v>
          </cell>
        </row>
        <row r="51">
          <cell r="A51">
            <v>49</v>
          </cell>
          <cell r="B51" t="str">
            <v>Stiebel Eltron 5x WPL 24 I</v>
          </cell>
          <cell r="E51" t="b">
            <v>1</v>
          </cell>
          <cell r="I51" t="str">
            <v>45.2 (5x 9.04)</v>
          </cell>
          <cell r="J51">
            <v>11.2</v>
          </cell>
          <cell r="K51">
            <v>2.2400000000000002</v>
          </cell>
          <cell r="L51">
            <v>37.5</v>
          </cell>
          <cell r="M51" t="str">
            <v>22 (5x 4,4)</v>
          </cell>
          <cell r="N51">
            <v>5</v>
          </cell>
          <cell r="O51" t="str">
            <v>10-200</v>
          </cell>
          <cell r="P51" t="b">
            <v>1</v>
          </cell>
          <cell r="T51">
            <v>5</v>
          </cell>
          <cell r="U51">
            <v>3</v>
          </cell>
          <cell r="W51" t="b">
            <v>1</v>
          </cell>
          <cell r="AB51" t="str">
            <v>45.2 (5x 9,04)</v>
          </cell>
          <cell r="AD51" t="str">
            <v>0,2</v>
          </cell>
          <cell r="AE51" t="str">
            <v>0,3</v>
          </cell>
          <cell r="AG51" t="b">
            <v>1</v>
          </cell>
          <cell r="AK51" t="str">
            <v>X</v>
          </cell>
          <cell r="AL51" t="str">
            <v>7,6</v>
          </cell>
        </row>
        <row r="52">
          <cell r="A52">
            <v>50</v>
          </cell>
          <cell r="B52" t="str">
            <v>Stiebel Eltron 6x WPL 24 I</v>
          </cell>
          <cell r="E52" t="b">
            <v>1</v>
          </cell>
          <cell r="I52" t="str">
            <v>54.24 (6x9.04)</v>
          </cell>
          <cell r="J52">
            <v>13.44</v>
          </cell>
          <cell r="K52">
            <v>2.2400000000000002</v>
          </cell>
          <cell r="L52">
            <v>45</v>
          </cell>
          <cell r="M52" t="str">
            <v>26.4 (6x 4.4)</v>
          </cell>
          <cell r="N52">
            <v>5</v>
          </cell>
          <cell r="O52" t="str">
            <v>10-200</v>
          </cell>
          <cell r="P52" t="b">
            <v>1</v>
          </cell>
          <cell r="T52">
            <v>6</v>
          </cell>
          <cell r="U52">
            <v>3</v>
          </cell>
          <cell r="W52" t="b">
            <v>1</v>
          </cell>
          <cell r="AB52" t="str">
            <v>54.24 (6x 9,04)</v>
          </cell>
          <cell r="AD52" t="str">
            <v>0,2</v>
          </cell>
          <cell r="AE52" t="str">
            <v>0,3</v>
          </cell>
          <cell r="AG52" t="b">
            <v>1</v>
          </cell>
          <cell r="AK52" t="str">
            <v>X</v>
          </cell>
          <cell r="AL52" t="str">
            <v>7,6</v>
          </cell>
        </row>
        <row r="53">
          <cell r="A53">
            <v>51</v>
          </cell>
          <cell r="B53" t="str">
            <v>Stiebel Eltron WPL 24 IK</v>
          </cell>
          <cell r="E53" t="b">
            <v>1</v>
          </cell>
          <cell r="G53" t="b">
            <v>0</v>
          </cell>
          <cell r="H53">
            <v>8.8000000000000007</v>
          </cell>
          <cell r="I53">
            <v>9.0399999999999991</v>
          </cell>
          <cell r="J53">
            <v>2.2400000000000002</v>
          </cell>
          <cell r="K53">
            <v>2.2400000000000002</v>
          </cell>
          <cell r="L53">
            <v>6.59</v>
          </cell>
          <cell r="M53">
            <v>4</v>
          </cell>
          <cell r="N53">
            <v>5</v>
          </cell>
          <cell r="O53" t="str">
            <v>10-200</v>
          </cell>
          <cell r="P53" t="b">
            <v>1</v>
          </cell>
          <cell r="S53" t="str">
            <v xml:space="preserve"> </v>
          </cell>
          <cell r="T53">
            <v>1</v>
          </cell>
          <cell r="U53">
            <v>3</v>
          </cell>
          <cell r="W53" t="b">
            <v>1</v>
          </cell>
          <cell r="Y53" t="str">
            <v/>
          </cell>
          <cell r="AA53" t="str">
            <v/>
          </cell>
          <cell r="AB53">
            <v>9.0399999999999991</v>
          </cell>
          <cell r="AC53" t="str">
            <v/>
          </cell>
          <cell r="AD53">
            <v>0.2</v>
          </cell>
          <cell r="AE53">
            <v>0.3</v>
          </cell>
          <cell r="AF53" t="str">
            <v>______</v>
          </cell>
          <cell r="AG53" t="b">
            <v>1</v>
          </cell>
          <cell r="AH53" t="str">
            <v/>
          </cell>
          <cell r="AI53" t="str">
            <v/>
          </cell>
          <cell r="AJ53" t="str">
            <v/>
          </cell>
          <cell r="AK53" t="str">
            <v>X</v>
          </cell>
          <cell r="AL53">
            <v>7.6</v>
          </cell>
        </row>
        <row r="54">
          <cell r="A54">
            <v>52</v>
          </cell>
          <cell r="H54" t="str">
            <v/>
          </cell>
          <cell r="S54" t="str">
            <v xml:space="preserve"> </v>
          </cell>
          <cell r="Y54" t="str">
            <v/>
          </cell>
        </row>
        <row r="55">
          <cell r="A55">
            <v>53</v>
          </cell>
          <cell r="B55" t="str">
            <v>Stiebel Eltron WPL 25 AC</v>
          </cell>
          <cell r="E55" t="b">
            <v>1</v>
          </cell>
          <cell r="G55" t="b">
            <v>0</v>
          </cell>
          <cell r="H55">
            <v>8.8000000000000007</v>
          </cell>
          <cell r="I55">
            <v>8.33</v>
          </cell>
          <cell r="J55">
            <v>2.0099999999999998</v>
          </cell>
          <cell r="K55">
            <v>2.0099999999999998</v>
          </cell>
          <cell r="L55">
            <v>7.1</v>
          </cell>
          <cell r="M55">
            <v>4</v>
          </cell>
          <cell r="N55">
            <v>4</v>
          </cell>
          <cell r="O55" t="str">
            <v>10-200</v>
          </cell>
          <cell r="P55" t="b">
            <v>1</v>
          </cell>
          <cell r="S55" t="str">
            <v xml:space="preserve"> </v>
          </cell>
          <cell r="T55">
            <v>1</v>
          </cell>
          <cell r="U55">
            <v>3</v>
          </cell>
          <cell r="W55" t="b">
            <v>1</v>
          </cell>
          <cell r="Y55" t="str">
            <v/>
          </cell>
          <cell r="AA55" t="str">
            <v/>
          </cell>
          <cell r="AB55">
            <v>8.33</v>
          </cell>
          <cell r="AC55" t="str">
            <v/>
          </cell>
          <cell r="AD55">
            <v>0.2</v>
          </cell>
          <cell r="AE55">
            <v>0.3</v>
          </cell>
          <cell r="AF55" t="str">
            <v>______</v>
          </cell>
          <cell r="AG55" t="b">
            <v>1</v>
          </cell>
          <cell r="AH55" t="str">
            <v/>
          </cell>
          <cell r="AI55" t="str">
            <v/>
          </cell>
          <cell r="AJ55" t="str">
            <v/>
          </cell>
          <cell r="AK55" t="str">
            <v>X</v>
          </cell>
          <cell r="AL55">
            <v>10.199999999999999</v>
          </cell>
        </row>
        <row r="56">
          <cell r="A56">
            <v>54</v>
          </cell>
          <cell r="B56" t="str">
            <v>Stiebel Eltron 2x WPL 25 AC</v>
          </cell>
          <cell r="E56" t="b">
            <v>1</v>
          </cell>
          <cell r="H56" t="str">
            <v/>
          </cell>
          <cell r="I56" t="str">
            <v>16,66 (2x 8,33)</v>
          </cell>
          <cell r="J56">
            <v>4.0199999999999996</v>
          </cell>
          <cell r="K56">
            <v>2.0099999999999998</v>
          </cell>
          <cell r="L56">
            <v>14.2</v>
          </cell>
          <cell r="M56" t="str">
            <v>8,8 (2x 4,4)</v>
          </cell>
          <cell r="N56">
            <v>4</v>
          </cell>
          <cell r="O56" t="str">
            <v>10-200</v>
          </cell>
          <cell r="P56" t="b">
            <v>1</v>
          </cell>
          <cell r="S56" t="str">
            <v xml:space="preserve"> </v>
          </cell>
          <cell r="T56">
            <v>2</v>
          </cell>
          <cell r="U56">
            <v>3</v>
          </cell>
          <cell r="W56" t="b">
            <v>1</v>
          </cell>
          <cell r="Y56" t="str">
            <v/>
          </cell>
          <cell r="AA56" t="str">
            <v/>
          </cell>
          <cell r="AB56" t="str">
            <v>16,66 (2x 8,33)</v>
          </cell>
          <cell r="AC56" t="str">
            <v/>
          </cell>
          <cell r="AD56">
            <v>0.2</v>
          </cell>
          <cell r="AE56">
            <v>0.3</v>
          </cell>
          <cell r="AF56" t="str">
            <v>______</v>
          </cell>
          <cell r="AG56" t="b">
            <v>1</v>
          </cell>
          <cell r="AH56" t="str">
            <v/>
          </cell>
          <cell r="AI56" t="str">
            <v/>
          </cell>
          <cell r="AJ56" t="str">
            <v/>
          </cell>
          <cell r="AK56" t="str">
            <v>X</v>
          </cell>
          <cell r="AL56">
            <v>10.199999999999999</v>
          </cell>
        </row>
        <row r="57">
          <cell r="A57">
            <v>55</v>
          </cell>
          <cell r="B57" t="str">
            <v>Stiebel Eltron 3x WPL 25 AC</v>
          </cell>
          <cell r="E57" t="b">
            <v>1</v>
          </cell>
          <cell r="H57" t="str">
            <v/>
          </cell>
          <cell r="I57" t="str">
            <v>24,99 (3x 8,33)</v>
          </cell>
          <cell r="J57">
            <v>6.03</v>
          </cell>
          <cell r="K57">
            <v>2.0099999999999998</v>
          </cell>
          <cell r="L57">
            <v>21.299999999999997</v>
          </cell>
          <cell r="M57" t="str">
            <v>13,2 (3x 4,4)</v>
          </cell>
          <cell r="N57">
            <v>4</v>
          </cell>
          <cell r="O57" t="str">
            <v>10-200</v>
          </cell>
          <cell r="P57" t="b">
            <v>1</v>
          </cell>
          <cell r="S57" t="str">
            <v xml:space="preserve"> </v>
          </cell>
          <cell r="T57">
            <v>3</v>
          </cell>
          <cell r="U57">
            <v>3</v>
          </cell>
          <cell r="W57" t="b">
            <v>1</v>
          </cell>
          <cell r="Y57" t="str">
            <v/>
          </cell>
          <cell r="AA57" t="str">
            <v/>
          </cell>
          <cell r="AB57" t="str">
            <v>24,99 (3x 8,33)</v>
          </cell>
          <cell r="AC57" t="str">
            <v/>
          </cell>
          <cell r="AD57">
            <v>0.2</v>
          </cell>
          <cell r="AE57">
            <v>0.3</v>
          </cell>
          <cell r="AF57" t="str">
            <v>______</v>
          </cell>
          <cell r="AG57" t="b">
            <v>1</v>
          </cell>
          <cell r="AH57" t="str">
            <v/>
          </cell>
          <cell r="AI57" t="str">
            <v/>
          </cell>
          <cell r="AJ57" t="str">
            <v/>
          </cell>
          <cell r="AK57" t="str">
            <v>X</v>
          </cell>
          <cell r="AL57">
            <v>10.199999999999999</v>
          </cell>
        </row>
        <row r="58">
          <cell r="A58">
            <v>56</v>
          </cell>
          <cell r="B58" t="str">
            <v>Stiebel Eltron 4x WPL 25 AC</v>
          </cell>
          <cell r="E58" t="b">
            <v>1</v>
          </cell>
          <cell r="H58" t="str">
            <v/>
          </cell>
          <cell r="I58" t="str">
            <v>33,32 (4x 8,33)</v>
          </cell>
          <cell r="J58">
            <v>8.0399999999999991</v>
          </cell>
          <cell r="K58">
            <v>2.0099999999999998</v>
          </cell>
          <cell r="L58">
            <v>28.4</v>
          </cell>
          <cell r="M58" t="str">
            <v>17,6 (4x 4,4)</v>
          </cell>
          <cell r="N58">
            <v>4</v>
          </cell>
          <cell r="O58" t="str">
            <v>10-200</v>
          </cell>
          <cell r="P58" t="b">
            <v>1</v>
          </cell>
          <cell r="S58" t="str">
            <v xml:space="preserve"> </v>
          </cell>
          <cell r="T58">
            <v>4</v>
          </cell>
          <cell r="U58">
            <v>3</v>
          </cell>
          <cell r="W58" t="b">
            <v>1</v>
          </cell>
          <cell r="Y58" t="str">
            <v/>
          </cell>
          <cell r="AA58" t="str">
            <v/>
          </cell>
          <cell r="AB58" t="str">
            <v>33,32 (4x 8,33)</v>
          </cell>
          <cell r="AC58" t="str">
            <v/>
          </cell>
          <cell r="AD58">
            <v>0.2</v>
          </cell>
          <cell r="AE58">
            <v>0.3</v>
          </cell>
          <cell r="AF58" t="str">
            <v>______</v>
          </cell>
          <cell r="AG58" t="b">
            <v>1</v>
          </cell>
          <cell r="AH58" t="str">
            <v/>
          </cell>
          <cell r="AI58" t="str">
            <v/>
          </cell>
          <cell r="AJ58" t="str">
            <v/>
          </cell>
          <cell r="AK58" t="str">
            <v>X</v>
          </cell>
          <cell r="AL58">
            <v>10.199999999999999</v>
          </cell>
        </row>
        <row r="59">
          <cell r="A59">
            <v>57</v>
          </cell>
          <cell r="B59" t="str">
            <v>Stiebel Eltron 5x WPL 25 AC</v>
          </cell>
          <cell r="E59" t="b">
            <v>1</v>
          </cell>
          <cell r="I59" t="str">
            <v>41.65 (5x 8.33)</v>
          </cell>
          <cell r="J59" t="str">
            <v>10,.05</v>
          </cell>
          <cell r="K59">
            <v>2.0099999999999998</v>
          </cell>
          <cell r="L59">
            <v>35.5</v>
          </cell>
          <cell r="M59" t="str">
            <v>22 (5x 4,4)</v>
          </cell>
          <cell r="N59">
            <v>4</v>
          </cell>
          <cell r="O59" t="str">
            <v>10-200</v>
          </cell>
          <cell r="P59" t="b">
            <v>1</v>
          </cell>
          <cell r="T59">
            <v>5</v>
          </cell>
          <cell r="U59">
            <v>3</v>
          </cell>
          <cell r="W59" t="b">
            <v>1</v>
          </cell>
          <cell r="AB59" t="str">
            <v>41.65 (5x 8,33)</v>
          </cell>
          <cell r="AD59">
            <v>0.2</v>
          </cell>
          <cell r="AE59">
            <v>0.3</v>
          </cell>
          <cell r="AG59" t="b">
            <v>1</v>
          </cell>
          <cell r="AK59" t="str">
            <v>X</v>
          </cell>
          <cell r="AL59">
            <v>10.199999999999999</v>
          </cell>
        </row>
        <row r="60">
          <cell r="A60">
            <v>58</v>
          </cell>
          <cell r="B60" t="str">
            <v>Stiebel Eltron 6x WPL 25 AC</v>
          </cell>
          <cell r="E60" t="b">
            <v>1</v>
          </cell>
          <cell r="I60" t="str">
            <v>49.98 (6x 8.33)</v>
          </cell>
          <cell r="J60">
            <v>12.06</v>
          </cell>
          <cell r="K60">
            <v>2.0099999999999998</v>
          </cell>
          <cell r="L60">
            <v>42.6</v>
          </cell>
          <cell r="M60" t="str">
            <v>26.4 (6x 4.4)</v>
          </cell>
          <cell r="N60">
            <v>4</v>
          </cell>
          <cell r="O60" t="str">
            <v>10-200</v>
          </cell>
          <cell r="P60" t="b">
            <v>1</v>
          </cell>
          <cell r="T60">
            <v>6</v>
          </cell>
          <cell r="U60">
            <v>3</v>
          </cell>
          <cell r="W60" t="b">
            <v>1</v>
          </cell>
          <cell r="AB60" t="str">
            <v>49.98 (6x 8.33)</v>
          </cell>
          <cell r="AD60">
            <v>0.2</v>
          </cell>
          <cell r="AE60">
            <v>0.3</v>
          </cell>
          <cell r="AG60" t="b">
            <v>1</v>
          </cell>
          <cell r="AK60" t="str">
            <v>X</v>
          </cell>
          <cell r="AL60">
            <v>10.199999999999999</v>
          </cell>
        </row>
        <row r="61">
          <cell r="A61">
            <v>59</v>
          </cell>
          <cell r="H61" t="str">
            <v/>
          </cell>
          <cell r="S61" t="str">
            <v xml:space="preserve"> </v>
          </cell>
          <cell r="Y61" t="str">
            <v/>
          </cell>
        </row>
        <row r="62">
          <cell r="A62">
            <v>60</v>
          </cell>
          <cell r="B62" t="str">
            <v>Stiebel Eltron WPL 25 A</v>
          </cell>
          <cell r="E62" t="b">
            <v>1</v>
          </cell>
          <cell r="G62" t="b">
            <v>0</v>
          </cell>
          <cell r="H62">
            <v>8.8000000000000007</v>
          </cell>
          <cell r="I62">
            <v>8.33</v>
          </cell>
          <cell r="J62">
            <v>2.0099999999999998</v>
          </cell>
          <cell r="K62">
            <v>2.0099999999999998</v>
          </cell>
          <cell r="L62">
            <v>7.1</v>
          </cell>
          <cell r="M62">
            <v>4</v>
          </cell>
          <cell r="N62">
            <v>4</v>
          </cell>
          <cell r="O62" t="str">
            <v>10-200</v>
          </cell>
          <cell r="P62" t="b">
            <v>1</v>
          </cell>
          <cell r="S62" t="str">
            <v xml:space="preserve"> </v>
          </cell>
          <cell r="T62">
            <v>1</v>
          </cell>
          <cell r="U62">
            <v>3</v>
          </cell>
          <cell r="W62" t="b">
            <v>1</v>
          </cell>
          <cell r="Y62" t="str">
            <v/>
          </cell>
          <cell r="AA62" t="str">
            <v/>
          </cell>
          <cell r="AB62">
            <v>8.33</v>
          </cell>
          <cell r="AC62" t="str">
            <v/>
          </cell>
          <cell r="AD62">
            <v>0.2</v>
          </cell>
          <cell r="AE62">
            <v>0.1</v>
          </cell>
          <cell r="AF62" t="str">
            <v>______</v>
          </cell>
          <cell r="AG62" t="b">
            <v>1</v>
          </cell>
          <cell r="AH62" t="str">
            <v/>
          </cell>
          <cell r="AI62" t="str">
            <v/>
          </cell>
          <cell r="AJ62" t="str">
            <v/>
          </cell>
          <cell r="AK62" t="str">
            <v>X</v>
          </cell>
          <cell r="AL62">
            <v>10.3</v>
          </cell>
        </row>
        <row r="63">
          <cell r="A63">
            <v>61</v>
          </cell>
          <cell r="B63" t="str">
            <v>Stiebel Eltron 2x WPL 25 A</v>
          </cell>
          <cell r="E63" t="b">
            <v>1</v>
          </cell>
          <cell r="H63" t="str">
            <v/>
          </cell>
          <cell r="I63" t="str">
            <v>16,66 (2x 8,33)</v>
          </cell>
          <cell r="J63">
            <v>4.0199999999999996</v>
          </cell>
          <cell r="K63">
            <v>2.0099999999999998</v>
          </cell>
          <cell r="L63">
            <v>14.2</v>
          </cell>
          <cell r="M63" t="str">
            <v>8,8 (2x 4,4)</v>
          </cell>
          <cell r="N63">
            <v>4</v>
          </cell>
          <cell r="O63" t="str">
            <v>10-200</v>
          </cell>
          <cell r="P63" t="b">
            <v>1</v>
          </cell>
          <cell r="S63" t="str">
            <v xml:space="preserve">  </v>
          </cell>
          <cell r="T63">
            <v>2</v>
          </cell>
          <cell r="U63">
            <v>3</v>
          </cell>
          <cell r="W63" t="b">
            <v>1</v>
          </cell>
          <cell r="Y63" t="str">
            <v/>
          </cell>
          <cell r="AA63" t="str">
            <v/>
          </cell>
          <cell r="AB63" t="str">
            <v>16,66 (2x 8,33)</v>
          </cell>
          <cell r="AC63" t="str">
            <v/>
          </cell>
          <cell r="AD63">
            <v>0.2</v>
          </cell>
          <cell r="AE63">
            <v>0.1</v>
          </cell>
          <cell r="AF63" t="str">
            <v>______</v>
          </cell>
          <cell r="AG63" t="b">
            <v>1</v>
          </cell>
          <cell r="AH63" t="str">
            <v/>
          </cell>
          <cell r="AI63" t="str">
            <v/>
          </cell>
          <cell r="AJ63" t="str">
            <v/>
          </cell>
          <cell r="AK63" t="str">
            <v>X</v>
          </cell>
          <cell r="AL63">
            <v>10.3</v>
          </cell>
        </row>
        <row r="64">
          <cell r="A64">
            <v>62</v>
          </cell>
          <cell r="B64" t="str">
            <v>Stiebel Eltron 3x WPL 25 A</v>
          </cell>
          <cell r="E64" t="b">
            <v>1</v>
          </cell>
          <cell r="H64" t="str">
            <v/>
          </cell>
          <cell r="I64" t="str">
            <v>24,99 (3x 8,33)</v>
          </cell>
          <cell r="J64">
            <v>6.03</v>
          </cell>
          <cell r="K64">
            <v>2.0099999999999998</v>
          </cell>
          <cell r="L64">
            <v>21.299999999999997</v>
          </cell>
          <cell r="M64" t="str">
            <v>13,2 (3x 4,4)</v>
          </cell>
          <cell r="N64">
            <v>4</v>
          </cell>
          <cell r="O64" t="str">
            <v>10-200</v>
          </cell>
          <cell r="P64" t="b">
            <v>1</v>
          </cell>
          <cell r="S64" t="str">
            <v xml:space="preserve"> </v>
          </cell>
          <cell r="T64">
            <v>3</v>
          </cell>
          <cell r="U64">
            <v>3</v>
          </cell>
          <cell r="W64" t="b">
            <v>1</v>
          </cell>
          <cell r="Y64" t="str">
            <v/>
          </cell>
          <cell r="AA64" t="str">
            <v/>
          </cell>
          <cell r="AB64" t="str">
            <v>24,99 (3x 8,33)</v>
          </cell>
          <cell r="AC64" t="str">
            <v/>
          </cell>
          <cell r="AD64">
            <v>0.2</v>
          </cell>
          <cell r="AE64">
            <v>0.1</v>
          </cell>
          <cell r="AF64" t="str">
            <v>______</v>
          </cell>
          <cell r="AG64" t="b">
            <v>1</v>
          </cell>
          <cell r="AH64" t="str">
            <v/>
          </cell>
          <cell r="AI64" t="str">
            <v/>
          </cell>
          <cell r="AJ64" t="str">
            <v/>
          </cell>
          <cell r="AK64" t="str">
            <v>X</v>
          </cell>
          <cell r="AL64">
            <v>10.3</v>
          </cell>
        </row>
        <row r="65">
          <cell r="A65">
            <v>63</v>
          </cell>
          <cell r="B65" t="str">
            <v>Stiebel Eltron 4x WPL 25 A</v>
          </cell>
          <cell r="E65" t="b">
            <v>1</v>
          </cell>
          <cell r="H65" t="str">
            <v/>
          </cell>
          <cell r="I65" t="str">
            <v>33,32 (4x 8,33)</v>
          </cell>
          <cell r="J65">
            <v>8.0399999999999991</v>
          </cell>
          <cell r="K65">
            <v>2.0099999999999998</v>
          </cell>
          <cell r="L65">
            <v>28.4</v>
          </cell>
          <cell r="M65" t="str">
            <v>17,6 (4x 4,4)</v>
          </cell>
          <cell r="N65">
            <v>4</v>
          </cell>
          <cell r="O65" t="str">
            <v>10-200</v>
          </cell>
          <cell r="P65" t="b">
            <v>1</v>
          </cell>
          <cell r="S65" t="str">
            <v xml:space="preserve"> </v>
          </cell>
          <cell r="T65">
            <v>4</v>
          </cell>
          <cell r="U65">
            <v>3</v>
          </cell>
          <cell r="W65" t="b">
            <v>1</v>
          </cell>
          <cell r="Y65" t="str">
            <v/>
          </cell>
          <cell r="AA65" t="str">
            <v/>
          </cell>
          <cell r="AB65" t="str">
            <v>33,32 (4x 8,33)</v>
          </cell>
          <cell r="AC65" t="str">
            <v/>
          </cell>
          <cell r="AD65">
            <v>0.2</v>
          </cell>
          <cell r="AE65">
            <v>0.1</v>
          </cell>
          <cell r="AF65" t="str">
            <v>______</v>
          </cell>
          <cell r="AG65" t="b">
            <v>1</v>
          </cell>
          <cell r="AH65" t="str">
            <v/>
          </cell>
          <cell r="AI65" t="str">
            <v/>
          </cell>
          <cell r="AJ65" t="str">
            <v/>
          </cell>
          <cell r="AK65" t="str">
            <v>X</v>
          </cell>
          <cell r="AL65">
            <v>10.3</v>
          </cell>
        </row>
        <row r="66">
          <cell r="A66">
            <v>64</v>
          </cell>
          <cell r="B66" t="str">
            <v>Stiebel Eltron 5x WPL 25 A</v>
          </cell>
          <cell r="E66" t="b">
            <v>1</v>
          </cell>
          <cell r="I66" t="str">
            <v>41.65 (5x 8.33)</v>
          </cell>
          <cell r="J66">
            <v>10.050000000000001</v>
          </cell>
          <cell r="K66">
            <v>2.0099999999999998</v>
          </cell>
          <cell r="L66">
            <v>35.5</v>
          </cell>
          <cell r="M66" t="str">
            <v>22 (5x 4,4)</v>
          </cell>
          <cell r="N66">
            <v>4</v>
          </cell>
          <cell r="O66" t="str">
            <v>10-200</v>
          </cell>
          <cell r="P66" t="b">
            <v>1</v>
          </cell>
          <cell r="T66">
            <v>5</v>
          </cell>
          <cell r="U66">
            <v>3</v>
          </cell>
          <cell r="W66" t="b">
            <v>1</v>
          </cell>
          <cell r="AB66" t="str">
            <v>41.65 (5x 8.33)</v>
          </cell>
          <cell r="AD66">
            <v>0.2</v>
          </cell>
          <cell r="AE66">
            <v>0.1</v>
          </cell>
          <cell r="AG66" t="b">
            <v>1</v>
          </cell>
          <cell r="AK66" t="str">
            <v>X</v>
          </cell>
          <cell r="AL66">
            <v>10.3</v>
          </cell>
        </row>
        <row r="67">
          <cell r="A67">
            <v>65</v>
          </cell>
          <cell r="B67" t="str">
            <v>Stiebel Eltron 6x WPL 25 A</v>
          </cell>
          <cell r="E67" t="b">
            <v>1</v>
          </cell>
          <cell r="I67" t="str">
            <v>49.98 (6x 8.33)</v>
          </cell>
          <cell r="J67">
            <v>12.06</v>
          </cell>
          <cell r="K67">
            <v>2.0099999999999998</v>
          </cell>
          <cell r="L67">
            <v>42.6</v>
          </cell>
          <cell r="M67" t="str">
            <v>26.4 (6x 4.4)</v>
          </cell>
          <cell r="N67">
            <v>4</v>
          </cell>
          <cell r="O67" t="str">
            <v>10-200</v>
          </cell>
          <cell r="P67" t="b">
            <v>1</v>
          </cell>
          <cell r="T67">
            <v>6</v>
          </cell>
          <cell r="U67">
            <v>3</v>
          </cell>
          <cell r="W67" t="b">
            <v>1</v>
          </cell>
          <cell r="AB67" t="str">
            <v>49.98 (6x 8.33)</v>
          </cell>
          <cell r="AD67">
            <v>0.2</v>
          </cell>
          <cell r="AE67">
            <v>0.1</v>
          </cell>
          <cell r="AG67" t="b">
            <v>1</v>
          </cell>
          <cell r="AK67" t="str">
            <v>X</v>
          </cell>
          <cell r="AL67">
            <v>10.3</v>
          </cell>
        </row>
        <row r="68">
          <cell r="A68">
            <v>66</v>
          </cell>
          <cell r="H68" t="str">
            <v/>
          </cell>
          <cell r="S68" t="str">
            <v xml:space="preserve"> </v>
          </cell>
          <cell r="Y68" t="str">
            <v/>
          </cell>
        </row>
        <row r="69">
          <cell r="A69">
            <v>67</v>
          </cell>
          <cell r="B69" t="str">
            <v>Stiebel Eltron WPL 13 E</v>
          </cell>
          <cell r="F69" t="b">
            <v>1</v>
          </cell>
          <cell r="G69" t="b">
            <v>0</v>
          </cell>
          <cell r="H69">
            <v>8.8000000000000007</v>
          </cell>
          <cell r="I69">
            <v>8.09</v>
          </cell>
          <cell r="J69">
            <v>2.15</v>
          </cell>
          <cell r="K69">
            <v>2.15</v>
          </cell>
          <cell r="L69">
            <v>4.4000000000000004</v>
          </cell>
          <cell r="M69">
            <v>5.0999999999999996</v>
          </cell>
          <cell r="N69">
            <v>24</v>
          </cell>
          <cell r="O69" t="str">
            <v>10-200</v>
          </cell>
          <cell r="P69" t="b">
            <v>1</v>
          </cell>
          <cell r="S69" t="str">
            <v/>
          </cell>
          <cell r="T69">
            <v>1</v>
          </cell>
          <cell r="U69">
            <v>3</v>
          </cell>
          <cell r="W69" t="b">
            <v>1</v>
          </cell>
          <cell r="Y69" t="str">
            <v/>
          </cell>
          <cell r="AA69" t="str">
            <v/>
          </cell>
          <cell r="AB69">
            <v>8.09</v>
          </cell>
          <cell r="AC69" t="str">
            <v/>
          </cell>
          <cell r="AD69">
            <v>0.2</v>
          </cell>
          <cell r="AE69">
            <v>0.1</v>
          </cell>
          <cell r="AF69" t="str">
            <v>______</v>
          </cell>
          <cell r="AG69" t="b">
            <v>1</v>
          </cell>
          <cell r="AH69" t="str">
            <v/>
          </cell>
          <cell r="AI69" t="str">
            <v/>
          </cell>
          <cell r="AJ69" t="str">
            <v/>
          </cell>
          <cell r="AK69" t="str">
            <v>X</v>
          </cell>
          <cell r="AL69">
            <v>9.5</v>
          </cell>
        </row>
        <row r="70">
          <cell r="A70">
            <v>68</v>
          </cell>
          <cell r="B70" t="str">
            <v>Stiebel Eltron WPL 13 I cool</v>
          </cell>
          <cell r="F70" t="b">
            <v>1</v>
          </cell>
          <cell r="G70" t="b">
            <v>0</v>
          </cell>
          <cell r="H70">
            <v>8.8000000000000007</v>
          </cell>
          <cell r="I70">
            <v>8.1</v>
          </cell>
          <cell r="J70">
            <v>2.4</v>
          </cell>
          <cell r="K70">
            <v>2.4</v>
          </cell>
          <cell r="L70">
            <v>4.4000000000000004</v>
          </cell>
          <cell r="M70">
            <v>5.0999999999999996</v>
          </cell>
          <cell r="N70">
            <v>24</v>
          </cell>
          <cell r="O70" t="str">
            <v>10-200</v>
          </cell>
          <cell r="P70" t="b">
            <v>1</v>
          </cell>
          <cell r="S70" t="str">
            <v/>
          </cell>
          <cell r="T70">
            <v>1</v>
          </cell>
          <cell r="U70">
            <v>3</v>
          </cell>
          <cell r="W70" t="b">
            <v>1</v>
          </cell>
          <cell r="Y70" t="str">
            <v/>
          </cell>
          <cell r="AA70" t="str">
            <v/>
          </cell>
          <cell r="AB70">
            <v>8.1</v>
          </cell>
          <cell r="AC70" t="str">
            <v/>
          </cell>
          <cell r="AD70">
            <v>0.2</v>
          </cell>
          <cell r="AE70">
            <v>0.1</v>
          </cell>
          <cell r="AF70" t="str">
            <v>______</v>
          </cell>
          <cell r="AG70" t="b">
            <v>1</v>
          </cell>
          <cell r="AH70" t="str">
            <v/>
          </cell>
          <cell r="AI70" t="str">
            <v/>
          </cell>
          <cell r="AJ70" t="str">
            <v/>
          </cell>
          <cell r="AK70" t="str">
            <v>X</v>
          </cell>
          <cell r="AL70">
            <v>9.5</v>
          </cell>
        </row>
        <row r="71">
          <cell r="A71">
            <v>69</v>
          </cell>
          <cell r="B71" t="str">
            <v>Stiebel Eltron WPL 18 E</v>
          </cell>
          <cell r="F71" t="b">
            <v>1</v>
          </cell>
          <cell r="G71" t="b">
            <v>0</v>
          </cell>
          <cell r="H71">
            <v>8.8000000000000007</v>
          </cell>
          <cell r="I71">
            <v>11.3</v>
          </cell>
          <cell r="J71">
            <v>3.03</v>
          </cell>
          <cell r="K71">
            <v>3.03</v>
          </cell>
          <cell r="L71">
            <v>5.4</v>
          </cell>
          <cell r="M71">
            <v>6.4</v>
          </cell>
          <cell r="N71">
            <v>26</v>
          </cell>
          <cell r="O71" t="str">
            <v>10-200</v>
          </cell>
          <cell r="P71" t="b">
            <v>1</v>
          </cell>
          <cell r="S71" t="str">
            <v/>
          </cell>
          <cell r="T71">
            <v>1</v>
          </cell>
          <cell r="U71">
            <v>3</v>
          </cell>
          <cell r="W71" t="b">
            <v>1</v>
          </cell>
          <cell r="Y71" t="str">
            <v/>
          </cell>
          <cell r="AA71" t="str">
            <v/>
          </cell>
          <cell r="AB71">
            <v>11.3</v>
          </cell>
          <cell r="AC71" t="str">
            <v/>
          </cell>
          <cell r="AD71">
            <v>0.2</v>
          </cell>
          <cell r="AE71">
            <v>0.1</v>
          </cell>
          <cell r="AF71" t="str">
            <v>______</v>
          </cell>
          <cell r="AG71" t="b">
            <v>1</v>
          </cell>
          <cell r="AH71" t="str">
            <v/>
          </cell>
          <cell r="AI71" t="str">
            <v/>
          </cell>
          <cell r="AJ71" t="str">
            <v/>
          </cell>
          <cell r="AK71" t="str">
            <v>X</v>
          </cell>
          <cell r="AL71">
            <v>19.600000000000001</v>
          </cell>
        </row>
        <row r="72">
          <cell r="A72">
            <v>70</v>
          </cell>
          <cell r="B72" t="str">
            <v>Stiebel Eltron WPL 18 I cool</v>
          </cell>
          <cell r="F72" t="b">
            <v>1</v>
          </cell>
          <cell r="G72" t="b">
            <v>0</v>
          </cell>
          <cell r="H72">
            <v>8.8000000000000007</v>
          </cell>
          <cell r="I72">
            <v>11.28</v>
          </cell>
          <cell r="J72">
            <v>3.03</v>
          </cell>
          <cell r="K72">
            <v>3.03</v>
          </cell>
          <cell r="L72">
            <v>5.4</v>
          </cell>
          <cell r="M72">
            <v>6.4</v>
          </cell>
          <cell r="N72">
            <v>26</v>
          </cell>
          <cell r="O72" t="str">
            <v>10-200</v>
          </cell>
          <cell r="P72" t="b">
            <v>1</v>
          </cell>
          <cell r="S72" t="str">
            <v/>
          </cell>
          <cell r="T72">
            <v>1</v>
          </cell>
          <cell r="U72">
            <v>3</v>
          </cell>
          <cell r="W72" t="b">
            <v>1</v>
          </cell>
          <cell r="Y72" t="str">
            <v/>
          </cell>
          <cell r="AA72" t="str">
            <v/>
          </cell>
          <cell r="AB72">
            <v>11.28</v>
          </cell>
          <cell r="AC72" t="str">
            <v/>
          </cell>
          <cell r="AD72">
            <v>0.2</v>
          </cell>
          <cell r="AE72">
            <v>0.1</v>
          </cell>
          <cell r="AF72" t="str">
            <v>______</v>
          </cell>
          <cell r="AG72" t="b">
            <v>1</v>
          </cell>
          <cell r="AH72" t="str">
            <v/>
          </cell>
          <cell r="AI72" t="str">
            <v/>
          </cell>
          <cell r="AJ72" t="str">
            <v/>
          </cell>
          <cell r="AK72" t="str">
            <v>X</v>
          </cell>
          <cell r="AL72">
            <v>19.600000000000001</v>
          </cell>
        </row>
        <row r="73">
          <cell r="A73">
            <v>71</v>
          </cell>
          <cell r="B73" t="str">
            <v>Stiebel Eltron WPL 23 E</v>
          </cell>
          <cell r="F73" t="b">
            <v>1</v>
          </cell>
          <cell r="G73" t="b">
            <v>0</v>
          </cell>
          <cell r="H73">
            <v>8.8000000000000007</v>
          </cell>
          <cell r="I73">
            <v>15.73</v>
          </cell>
          <cell r="J73">
            <v>4.3499999999999996</v>
          </cell>
          <cell r="K73">
            <v>4.3499999999999996</v>
          </cell>
          <cell r="L73">
            <v>7.9</v>
          </cell>
          <cell r="M73">
            <v>8.4</v>
          </cell>
          <cell r="N73">
            <v>29</v>
          </cell>
          <cell r="O73" t="str">
            <v>10-200</v>
          </cell>
          <cell r="P73" t="b">
            <v>1</v>
          </cell>
          <cell r="S73" t="str">
            <v/>
          </cell>
          <cell r="T73">
            <v>1</v>
          </cell>
          <cell r="U73">
            <v>3</v>
          </cell>
          <cell r="W73" t="b">
            <v>1</v>
          </cell>
          <cell r="Y73" t="str">
            <v/>
          </cell>
          <cell r="AA73" t="str">
            <v/>
          </cell>
          <cell r="AB73">
            <v>15.73</v>
          </cell>
          <cell r="AC73" t="str">
            <v/>
          </cell>
          <cell r="AD73">
            <v>0.3</v>
          </cell>
          <cell r="AE73">
            <v>0.2</v>
          </cell>
          <cell r="AF73" t="str">
            <v>______</v>
          </cell>
          <cell r="AG73" t="b">
            <v>1</v>
          </cell>
          <cell r="AH73" t="str">
            <v/>
          </cell>
          <cell r="AI73" t="str">
            <v/>
          </cell>
          <cell r="AJ73" t="str">
            <v/>
          </cell>
          <cell r="AK73" t="str">
            <v>X</v>
          </cell>
          <cell r="AL73">
            <v>27.3</v>
          </cell>
        </row>
        <row r="74">
          <cell r="A74">
            <v>72</v>
          </cell>
          <cell r="B74" t="str">
            <v>Stiebel Eltron WPL 23 I cool</v>
          </cell>
          <cell r="F74" t="b">
            <v>1</v>
          </cell>
          <cell r="G74" t="b">
            <v>0</v>
          </cell>
          <cell r="H74">
            <v>8.8000000000000007</v>
          </cell>
          <cell r="I74">
            <v>14.82</v>
          </cell>
          <cell r="J74">
            <v>4.2300000000000004</v>
          </cell>
          <cell r="K74">
            <v>4.2300000000000004</v>
          </cell>
          <cell r="L74">
            <v>7.9</v>
          </cell>
          <cell r="M74">
            <v>8.4</v>
          </cell>
          <cell r="N74">
            <v>29</v>
          </cell>
          <cell r="O74" t="str">
            <v>10-200</v>
          </cell>
          <cell r="P74" t="b">
            <v>1</v>
          </cell>
          <cell r="S74" t="str">
            <v/>
          </cell>
          <cell r="T74">
            <v>1</v>
          </cell>
          <cell r="U74">
            <v>3</v>
          </cell>
          <cell r="W74" t="b">
            <v>1</v>
          </cell>
          <cell r="Y74" t="str">
            <v/>
          </cell>
          <cell r="AA74" t="str">
            <v/>
          </cell>
          <cell r="AB74">
            <v>14.82</v>
          </cell>
          <cell r="AC74" t="str">
            <v/>
          </cell>
          <cell r="AD74">
            <v>0.3</v>
          </cell>
          <cell r="AE74">
            <v>0.2</v>
          </cell>
          <cell r="AF74" t="str">
            <v>______</v>
          </cell>
          <cell r="AG74" t="b">
            <v>1</v>
          </cell>
          <cell r="AH74" t="str">
            <v/>
          </cell>
          <cell r="AI74" t="str">
            <v/>
          </cell>
          <cell r="AJ74" t="str">
            <v/>
          </cell>
          <cell r="AK74" t="str">
            <v>X</v>
          </cell>
          <cell r="AL74">
            <v>27.3</v>
          </cell>
        </row>
        <row r="75">
          <cell r="A75">
            <v>73</v>
          </cell>
        </row>
        <row r="76">
          <cell r="A76">
            <v>74</v>
          </cell>
          <cell r="B76" t="str">
            <v>Sole / Wasser - Wärmepumpen:</v>
          </cell>
          <cell r="H76" t="str">
            <v/>
          </cell>
          <cell r="Y76" t="str">
            <v/>
          </cell>
        </row>
        <row r="77">
          <cell r="A77">
            <v>75</v>
          </cell>
          <cell r="H77" t="str">
            <v/>
          </cell>
          <cell r="Y77" t="str">
            <v/>
          </cell>
        </row>
        <row r="78">
          <cell r="A78">
            <v>76</v>
          </cell>
          <cell r="B78" t="str">
            <v>Stiebel Eltron WPE-I 04 H(K) SW</v>
          </cell>
          <cell r="E78" t="b">
            <v>1</v>
          </cell>
          <cell r="G78" t="b">
            <v>0</v>
          </cell>
          <cell r="H78">
            <v>6.2</v>
          </cell>
          <cell r="I78">
            <v>1.96</v>
          </cell>
          <cell r="J78">
            <v>0.43</v>
          </cell>
          <cell r="K78">
            <v>0.43</v>
          </cell>
          <cell r="L78">
            <v>1.6</v>
          </cell>
          <cell r="M78">
            <v>1.8695652173913044</v>
          </cell>
          <cell r="N78" t="str">
            <v>&lt;6</v>
          </cell>
          <cell r="O78" t="str">
            <v>10-200</v>
          </cell>
          <cell r="Q78" t="b">
            <v>1</v>
          </cell>
          <cell r="S78" t="str">
            <v/>
          </cell>
          <cell r="T78">
            <v>1</v>
          </cell>
          <cell r="U78">
            <v>3</v>
          </cell>
          <cell r="V78" t="b">
            <v>1</v>
          </cell>
          <cell r="Y78" t="str">
            <v/>
          </cell>
          <cell r="AA78" t="str">
            <v/>
          </cell>
          <cell r="AB78">
            <v>4.1900000000000004</v>
          </cell>
          <cell r="AC78" t="str">
            <v/>
          </cell>
          <cell r="AD78" t="str">
            <v>-</v>
          </cell>
          <cell r="AE78">
            <v>0.1</v>
          </cell>
          <cell r="AF78" t="str">
            <v>______</v>
          </cell>
          <cell r="AG78" t="str">
            <v/>
          </cell>
          <cell r="AH78" t="str">
            <v/>
          </cell>
          <cell r="AI78" t="b">
            <v>1</v>
          </cell>
          <cell r="AJ78" t="str">
            <v/>
          </cell>
          <cell r="AK78" t="str">
            <v>X</v>
          </cell>
          <cell r="AL78">
            <v>4.1900000000000004</v>
          </cell>
        </row>
        <row r="79">
          <cell r="A79">
            <v>77</v>
          </cell>
          <cell r="B79" t="str">
            <v>Stiebel Eltron WPE-I 06 H(K) SW</v>
          </cell>
          <cell r="E79" t="b">
            <v>1</v>
          </cell>
          <cell r="G79" t="b">
            <v>0</v>
          </cell>
          <cell r="H79">
            <v>6.2</v>
          </cell>
          <cell r="I79">
            <v>2.37</v>
          </cell>
          <cell r="J79">
            <v>0.52</v>
          </cell>
          <cell r="K79">
            <v>0.52</v>
          </cell>
          <cell r="L79">
            <v>2.5</v>
          </cell>
          <cell r="M79">
            <v>2.2608695652173911</v>
          </cell>
          <cell r="N79" t="str">
            <v>&lt;6</v>
          </cell>
          <cell r="O79" t="str">
            <v>10-200</v>
          </cell>
          <cell r="Q79" t="b">
            <v>1</v>
          </cell>
          <cell r="S79" t="str">
            <v/>
          </cell>
          <cell r="T79">
            <v>1</v>
          </cell>
          <cell r="U79">
            <v>3</v>
          </cell>
          <cell r="V79" t="b">
            <v>1</v>
          </cell>
          <cell r="Y79" t="str">
            <v/>
          </cell>
          <cell r="AA79" t="str">
            <v/>
          </cell>
          <cell r="AB79">
            <v>6.57</v>
          </cell>
          <cell r="AC79" t="str">
            <v/>
          </cell>
          <cell r="AD79" t="str">
            <v>-</v>
          </cell>
          <cell r="AE79">
            <v>0.1</v>
          </cell>
          <cell r="AF79" t="str">
            <v>______</v>
          </cell>
          <cell r="AG79" t="str">
            <v/>
          </cell>
          <cell r="AH79" t="str">
            <v/>
          </cell>
          <cell r="AI79" t="b">
            <v>1</v>
          </cell>
          <cell r="AJ79" t="str">
            <v/>
          </cell>
          <cell r="AK79" t="str">
            <v>X</v>
          </cell>
          <cell r="AL79">
            <v>6.57</v>
          </cell>
        </row>
        <row r="80">
          <cell r="A80">
            <v>78</v>
          </cell>
          <cell r="B80" t="str">
            <v>Stiebel Eltron WPE-I 08 H(K) SW</v>
          </cell>
          <cell r="E80" t="b">
            <v>1</v>
          </cell>
          <cell r="G80" t="b">
            <v>0</v>
          </cell>
          <cell r="H80">
            <v>6.2</v>
          </cell>
          <cell r="I80">
            <v>2.78</v>
          </cell>
          <cell r="J80">
            <v>0.6</v>
          </cell>
          <cell r="K80">
            <v>0.6</v>
          </cell>
          <cell r="L80">
            <v>2.9</v>
          </cell>
          <cell r="M80">
            <v>2.6086956521739131</v>
          </cell>
          <cell r="N80" t="str">
            <v>&lt;6</v>
          </cell>
          <cell r="O80" t="str">
            <v>10-200</v>
          </cell>
          <cell r="Q80" t="b">
            <v>1</v>
          </cell>
          <cell r="S80" t="str">
            <v/>
          </cell>
          <cell r="T80">
            <v>1</v>
          </cell>
          <cell r="U80">
            <v>3</v>
          </cell>
          <cell r="V80" t="b">
            <v>1</v>
          </cell>
          <cell r="Y80" t="str">
            <v/>
          </cell>
          <cell r="AA80" t="str">
            <v/>
          </cell>
          <cell r="AB80">
            <v>7.64</v>
          </cell>
          <cell r="AC80" t="str">
            <v/>
          </cell>
          <cell r="AD80" t="str">
            <v>-</v>
          </cell>
          <cell r="AE80">
            <v>0.1</v>
          </cell>
          <cell r="AF80" t="str">
            <v>______</v>
          </cell>
          <cell r="AG80" t="str">
            <v/>
          </cell>
          <cell r="AH80" t="str">
            <v/>
          </cell>
          <cell r="AI80" t="b">
            <v>1</v>
          </cell>
          <cell r="AJ80" t="str">
            <v/>
          </cell>
          <cell r="AK80" t="str">
            <v>X</v>
          </cell>
          <cell r="AL80">
            <v>7.64</v>
          </cell>
        </row>
        <row r="81">
          <cell r="A81">
            <v>79</v>
          </cell>
          <cell r="B81" t="str">
            <v>Stiebel Eltron WPE-I 12 H(K) SW</v>
          </cell>
          <cell r="E81" t="b">
            <v>1</v>
          </cell>
          <cell r="G81" t="b">
            <v>0</v>
          </cell>
          <cell r="H81">
            <v>6.2</v>
          </cell>
          <cell r="I81">
            <v>4.1900000000000004</v>
          </cell>
          <cell r="J81">
            <v>0.84</v>
          </cell>
          <cell r="K81">
            <v>0.84</v>
          </cell>
          <cell r="L81">
            <v>3.6</v>
          </cell>
          <cell r="M81">
            <v>3.652173913043478</v>
          </cell>
          <cell r="N81" t="str">
            <v>&lt;10</v>
          </cell>
          <cell r="O81" t="str">
            <v>10-200</v>
          </cell>
          <cell r="Q81" t="b">
            <v>1</v>
          </cell>
          <cell r="S81" t="str">
            <v/>
          </cell>
          <cell r="T81">
            <v>1</v>
          </cell>
          <cell r="U81">
            <v>3</v>
          </cell>
          <cell r="V81" t="b">
            <v>1</v>
          </cell>
          <cell r="Y81" t="str">
            <v/>
          </cell>
          <cell r="AA81" t="str">
            <v/>
          </cell>
          <cell r="AB81">
            <v>12.05</v>
          </cell>
          <cell r="AC81" t="str">
            <v/>
          </cell>
          <cell r="AD81" t="str">
            <v>-</v>
          </cell>
          <cell r="AE81">
            <v>0.1</v>
          </cell>
          <cell r="AF81" t="str">
            <v>______</v>
          </cell>
          <cell r="AG81" t="str">
            <v/>
          </cell>
          <cell r="AH81" t="str">
            <v/>
          </cell>
          <cell r="AI81" t="b">
            <v>1</v>
          </cell>
          <cell r="AJ81" t="str">
            <v/>
          </cell>
          <cell r="AK81" t="str">
            <v>X</v>
          </cell>
          <cell r="AL81">
            <v>12.05</v>
          </cell>
        </row>
        <row r="82">
          <cell r="A82">
            <v>80</v>
          </cell>
          <cell r="B82" t="str">
            <v>Stiebel Eltron WPE-I 15 H(K) SW</v>
          </cell>
          <cell r="E82" t="b">
            <v>1</v>
          </cell>
          <cell r="G82" t="b">
            <v>0</v>
          </cell>
          <cell r="H82">
            <v>6.2</v>
          </cell>
          <cell r="I82">
            <v>5.18</v>
          </cell>
          <cell r="J82">
            <v>1.07</v>
          </cell>
          <cell r="K82">
            <v>1.07</v>
          </cell>
          <cell r="L82">
            <v>3.6</v>
          </cell>
          <cell r="M82">
            <v>4.6521739130434785</v>
          </cell>
          <cell r="N82" t="str">
            <v>&lt;10</v>
          </cell>
          <cell r="O82" t="str">
            <v>10-200</v>
          </cell>
          <cell r="Q82" t="b">
            <v>1</v>
          </cell>
          <cell r="S82" t="str">
            <v/>
          </cell>
          <cell r="T82">
            <v>1</v>
          </cell>
          <cell r="U82">
            <v>3</v>
          </cell>
          <cell r="V82" t="b">
            <v>1</v>
          </cell>
          <cell r="Y82" t="str">
            <v/>
          </cell>
          <cell r="AA82" t="str">
            <v/>
          </cell>
          <cell r="AB82">
            <v>13.5</v>
          </cell>
          <cell r="AC82" t="str">
            <v/>
          </cell>
          <cell r="AD82" t="str">
            <v>-</v>
          </cell>
          <cell r="AE82">
            <v>0.1</v>
          </cell>
          <cell r="AF82" t="str">
            <v>______</v>
          </cell>
          <cell r="AG82" t="str">
            <v/>
          </cell>
          <cell r="AH82" t="str">
            <v/>
          </cell>
          <cell r="AI82" t="b">
            <v>1</v>
          </cell>
          <cell r="AJ82" t="str">
            <v/>
          </cell>
          <cell r="AK82" t="str">
            <v>X</v>
          </cell>
          <cell r="AL82">
            <v>13.5</v>
          </cell>
        </row>
        <row r="83">
          <cell r="A83">
            <v>81</v>
          </cell>
        </row>
        <row r="84">
          <cell r="A84">
            <v>82</v>
          </cell>
          <cell r="B84" t="str">
            <v>Stiebel Eltron WPE-I 04 H(K)W SW</v>
          </cell>
          <cell r="E84" t="b">
            <v>1</v>
          </cell>
          <cell r="G84" t="b">
            <v>0</v>
          </cell>
          <cell r="H84">
            <v>6.2</v>
          </cell>
          <cell r="I84">
            <v>1.96</v>
          </cell>
          <cell r="J84">
            <v>0.43</v>
          </cell>
          <cell r="K84">
            <v>0.43</v>
          </cell>
          <cell r="L84">
            <v>1.6</v>
          </cell>
          <cell r="M84">
            <v>1.8695652173913044</v>
          </cell>
          <cell r="N84" t="str">
            <v>&lt;6</v>
          </cell>
          <cell r="O84" t="str">
            <v>10-200</v>
          </cell>
          <cell r="Q84" t="b">
            <v>1</v>
          </cell>
          <cell r="S84" t="str">
            <v/>
          </cell>
          <cell r="T84">
            <v>1</v>
          </cell>
          <cell r="U84">
            <v>3</v>
          </cell>
          <cell r="V84" t="b">
            <v>1</v>
          </cell>
          <cell r="Y84">
            <v>1</v>
          </cell>
          <cell r="Z84" t="b">
            <v>1</v>
          </cell>
          <cell r="AA84">
            <v>175</v>
          </cell>
          <cell r="AB84">
            <v>4.1900000000000004</v>
          </cell>
          <cell r="AC84" t="str">
            <v/>
          </cell>
          <cell r="AD84" t="str">
            <v>-</v>
          </cell>
          <cell r="AE84">
            <v>0.1</v>
          </cell>
          <cell r="AF84" t="str">
            <v>______</v>
          </cell>
          <cell r="AG84" t="str">
            <v/>
          </cell>
          <cell r="AH84" t="str">
            <v/>
          </cell>
          <cell r="AI84" t="b">
            <v>1</v>
          </cell>
          <cell r="AK84" t="str">
            <v>X</v>
          </cell>
          <cell r="AL84">
            <v>4.1900000000000004</v>
          </cell>
        </row>
        <row r="85">
          <cell r="A85">
            <v>83</v>
          </cell>
          <cell r="B85" t="str">
            <v>Stiebel Eltron WPE-I 06 H(K)W SW</v>
          </cell>
          <cell r="E85" t="b">
            <v>1</v>
          </cell>
          <cell r="G85" t="b">
            <v>0</v>
          </cell>
          <cell r="H85">
            <v>6.2</v>
          </cell>
          <cell r="I85">
            <v>2.37</v>
          </cell>
          <cell r="J85">
            <v>0.52</v>
          </cell>
          <cell r="K85">
            <v>0.52</v>
          </cell>
          <cell r="L85">
            <v>2.5</v>
          </cell>
          <cell r="M85">
            <v>2.2608695652173911</v>
          </cell>
          <cell r="N85" t="str">
            <v>&lt;6</v>
          </cell>
          <cell r="O85" t="str">
            <v>10-200</v>
          </cell>
          <cell r="Q85" t="b">
            <v>1</v>
          </cell>
          <cell r="S85" t="str">
            <v/>
          </cell>
          <cell r="T85">
            <v>1</v>
          </cell>
          <cell r="U85">
            <v>3</v>
          </cell>
          <cell r="V85" t="b">
            <v>1</v>
          </cell>
          <cell r="Y85">
            <v>1</v>
          </cell>
          <cell r="Z85" t="b">
            <v>1</v>
          </cell>
          <cell r="AA85">
            <v>175</v>
          </cell>
          <cell r="AB85">
            <v>6.57</v>
          </cell>
          <cell r="AC85" t="str">
            <v/>
          </cell>
          <cell r="AD85" t="str">
            <v>-</v>
          </cell>
          <cell r="AE85">
            <v>0.1</v>
          </cell>
          <cell r="AF85" t="str">
            <v>______</v>
          </cell>
          <cell r="AG85" t="str">
            <v/>
          </cell>
          <cell r="AH85" t="str">
            <v/>
          </cell>
          <cell r="AI85" t="b">
            <v>1</v>
          </cell>
          <cell r="AK85" t="str">
            <v>X</v>
          </cell>
          <cell r="AL85">
            <v>6.57</v>
          </cell>
        </row>
        <row r="86">
          <cell r="A86">
            <v>84</v>
          </cell>
          <cell r="B86" t="str">
            <v>Stiebel Eltron WPE-I 08 H(K)W SW</v>
          </cell>
          <cell r="E86" t="b">
            <v>1</v>
          </cell>
          <cell r="G86" t="b">
            <v>0</v>
          </cell>
          <cell r="H86">
            <v>6.2</v>
          </cell>
          <cell r="I86">
            <v>2.78</v>
          </cell>
          <cell r="J86">
            <v>0.6</v>
          </cell>
          <cell r="K86">
            <v>0.6</v>
          </cell>
          <cell r="L86">
            <v>2.9</v>
          </cell>
          <cell r="M86">
            <v>2.6086956521739131</v>
          </cell>
          <cell r="N86" t="str">
            <v>&lt;6</v>
          </cell>
          <cell r="O86" t="str">
            <v>10-200</v>
          </cell>
          <cell r="Q86" t="b">
            <v>1</v>
          </cell>
          <cell r="S86" t="str">
            <v/>
          </cell>
          <cell r="T86">
            <v>1</v>
          </cell>
          <cell r="U86">
            <v>3</v>
          </cell>
          <cell r="V86" t="b">
            <v>1</v>
          </cell>
          <cell r="Y86">
            <v>1</v>
          </cell>
          <cell r="Z86" t="b">
            <v>1</v>
          </cell>
          <cell r="AA86">
            <v>175</v>
          </cell>
          <cell r="AB86">
            <v>7.64</v>
          </cell>
          <cell r="AC86" t="str">
            <v/>
          </cell>
          <cell r="AD86" t="str">
            <v>-</v>
          </cell>
          <cell r="AE86">
            <v>0.1</v>
          </cell>
          <cell r="AF86" t="str">
            <v>______</v>
          </cell>
          <cell r="AG86" t="str">
            <v/>
          </cell>
          <cell r="AH86" t="str">
            <v/>
          </cell>
          <cell r="AI86" t="b">
            <v>1</v>
          </cell>
          <cell r="AJ86" t="str">
            <v/>
          </cell>
          <cell r="AK86" t="str">
            <v>X</v>
          </cell>
          <cell r="AL86">
            <v>7.64</v>
          </cell>
        </row>
        <row r="87">
          <cell r="A87">
            <v>85</v>
          </cell>
          <cell r="B87" t="str">
            <v>Stiebel Eltron WPE-I 12 H(K)W SW</v>
          </cell>
          <cell r="E87" t="b">
            <v>1</v>
          </cell>
          <cell r="G87" t="b">
            <v>0</v>
          </cell>
          <cell r="H87">
            <v>6.2</v>
          </cell>
          <cell r="I87">
            <v>4.1900000000000004</v>
          </cell>
          <cell r="J87">
            <v>0.84</v>
          </cell>
          <cell r="K87">
            <v>0.84</v>
          </cell>
          <cell r="L87">
            <v>3.6</v>
          </cell>
          <cell r="M87">
            <v>3.652173913043478</v>
          </cell>
          <cell r="N87" t="str">
            <v>&lt;10</v>
          </cell>
          <cell r="O87" t="str">
            <v>10-200</v>
          </cell>
          <cell r="Q87" t="b">
            <v>1</v>
          </cell>
          <cell r="S87" t="str">
            <v/>
          </cell>
          <cell r="T87">
            <v>1</v>
          </cell>
          <cell r="U87">
            <v>3</v>
          </cell>
          <cell r="V87" t="b">
            <v>1</v>
          </cell>
          <cell r="Y87">
            <v>1</v>
          </cell>
          <cell r="Z87" t="b">
            <v>1</v>
          </cell>
          <cell r="AA87">
            <v>175</v>
          </cell>
          <cell r="AB87">
            <v>12.05</v>
          </cell>
          <cell r="AC87" t="str">
            <v/>
          </cell>
          <cell r="AD87" t="str">
            <v>-</v>
          </cell>
          <cell r="AE87">
            <v>0.1</v>
          </cell>
          <cell r="AF87" t="str">
            <v>______</v>
          </cell>
          <cell r="AG87" t="str">
            <v/>
          </cell>
          <cell r="AH87" t="str">
            <v/>
          </cell>
          <cell r="AI87" t="b">
            <v>1</v>
          </cell>
          <cell r="AJ87" t="str">
            <v/>
          </cell>
          <cell r="AK87" t="str">
            <v>X</v>
          </cell>
          <cell r="AL87">
            <v>12.05</v>
          </cell>
        </row>
        <row r="88">
          <cell r="A88">
            <v>86</v>
          </cell>
          <cell r="B88" t="str">
            <v>Stiebel Eltron WPE-I 15 H(K)W SW</v>
          </cell>
          <cell r="E88" t="b">
            <v>1</v>
          </cell>
          <cell r="G88" t="b">
            <v>0</v>
          </cell>
          <cell r="H88">
            <v>6.2</v>
          </cell>
          <cell r="I88">
            <v>5.18</v>
          </cell>
          <cell r="J88">
            <v>1.07</v>
          </cell>
          <cell r="K88">
            <v>1.07</v>
          </cell>
          <cell r="L88">
            <v>3.6</v>
          </cell>
          <cell r="M88">
            <v>4.6521739130434785</v>
          </cell>
          <cell r="N88" t="str">
            <v>&lt;10</v>
          </cell>
          <cell r="O88" t="str">
            <v>10-200</v>
          </cell>
          <cell r="Q88" t="b">
            <v>1</v>
          </cell>
          <cell r="S88" t="str">
            <v/>
          </cell>
          <cell r="T88">
            <v>1</v>
          </cell>
          <cell r="U88">
            <v>3</v>
          </cell>
          <cell r="V88" t="b">
            <v>1</v>
          </cell>
          <cell r="Y88">
            <v>1</v>
          </cell>
          <cell r="Z88" t="b">
            <v>1</v>
          </cell>
          <cell r="AA88">
            <v>175</v>
          </cell>
          <cell r="AB88">
            <v>13.5</v>
          </cell>
          <cell r="AC88" t="str">
            <v/>
          </cell>
          <cell r="AD88" t="str">
            <v>-</v>
          </cell>
          <cell r="AE88">
            <v>0.1</v>
          </cell>
          <cell r="AF88" t="str">
            <v>______</v>
          </cell>
          <cell r="AG88" t="str">
            <v/>
          </cell>
          <cell r="AH88" t="str">
            <v/>
          </cell>
          <cell r="AI88" t="b">
            <v>1</v>
          </cell>
          <cell r="AJ88" t="str">
            <v/>
          </cell>
          <cell r="AK88" t="str">
            <v>X</v>
          </cell>
          <cell r="AL88">
            <v>13.5</v>
          </cell>
        </row>
        <row r="89">
          <cell r="A89">
            <v>87</v>
          </cell>
        </row>
        <row r="90">
          <cell r="A90">
            <v>88</v>
          </cell>
          <cell r="B90" t="str">
            <v>Stiebel Eltron WPE-I 05 H 400 Plus</v>
          </cell>
          <cell r="F90" t="b">
            <v>1</v>
          </cell>
          <cell r="G90" t="b">
            <v>0</v>
          </cell>
          <cell r="I90">
            <v>5.4</v>
          </cell>
          <cell r="J90">
            <v>1.23</v>
          </cell>
          <cell r="K90">
            <v>1.23</v>
          </cell>
          <cell r="L90">
            <v>2.2200000000000002</v>
          </cell>
          <cell r="M90">
            <v>3.07</v>
          </cell>
          <cell r="N90">
            <v>9</v>
          </cell>
          <cell r="O90" t="str">
            <v>10-200</v>
          </cell>
          <cell r="P90" t="b">
            <v>1</v>
          </cell>
          <cell r="T90">
            <v>1</v>
          </cell>
          <cell r="U90">
            <v>3</v>
          </cell>
          <cell r="V90" t="b">
            <v>1</v>
          </cell>
          <cell r="AB90">
            <v>5.4</v>
          </cell>
          <cell r="AD90" t="str">
            <v>-</v>
          </cell>
          <cell r="AE90">
            <v>0.1</v>
          </cell>
          <cell r="AF90" t="str">
            <v>______</v>
          </cell>
          <cell r="AI90" t="b">
            <v>1</v>
          </cell>
          <cell r="AK90" t="str">
            <v>X</v>
          </cell>
          <cell r="AL90">
            <v>5.4</v>
          </cell>
        </row>
        <row r="91">
          <cell r="A91">
            <v>89</v>
          </cell>
          <cell r="B91" t="str">
            <v>Stiebel Eltron WPE-I 07 H 400 Plus</v>
          </cell>
          <cell r="F91" t="b">
            <v>1</v>
          </cell>
          <cell r="G91" t="b">
            <v>0</v>
          </cell>
          <cell r="I91">
            <v>7.3</v>
          </cell>
          <cell r="J91">
            <v>1.55</v>
          </cell>
          <cell r="K91">
            <v>1.55</v>
          </cell>
          <cell r="L91">
            <v>2.87</v>
          </cell>
          <cell r="M91">
            <v>3.43</v>
          </cell>
          <cell r="N91">
            <v>10</v>
          </cell>
          <cell r="O91" t="str">
            <v>10-200</v>
          </cell>
          <cell r="P91" t="b">
            <v>1</v>
          </cell>
          <cell r="T91">
            <v>1</v>
          </cell>
          <cell r="U91">
            <v>3</v>
          </cell>
          <cell r="V91" t="b">
            <v>1</v>
          </cell>
          <cell r="AB91">
            <v>7.3</v>
          </cell>
          <cell r="AD91" t="str">
            <v>-</v>
          </cell>
          <cell r="AE91">
            <v>0.1</v>
          </cell>
          <cell r="AF91" t="str">
            <v>______</v>
          </cell>
          <cell r="AI91" t="b">
            <v>1</v>
          </cell>
          <cell r="AK91" t="str">
            <v>X</v>
          </cell>
          <cell r="AL91">
            <v>7.3</v>
          </cell>
        </row>
        <row r="92">
          <cell r="A92">
            <v>90</v>
          </cell>
          <cell r="B92" t="str">
            <v>Stiebel Eltron WPE-I 10 H 400 Plus</v>
          </cell>
          <cell r="F92" t="b">
            <v>1</v>
          </cell>
          <cell r="G92" t="b">
            <v>0</v>
          </cell>
          <cell r="I92">
            <v>10</v>
          </cell>
          <cell r="J92">
            <v>2.04</v>
          </cell>
          <cell r="K92">
            <v>2.04</v>
          </cell>
          <cell r="L92">
            <v>3.72</v>
          </cell>
          <cell r="M92">
            <v>4.4800000000000004</v>
          </cell>
          <cell r="N92">
            <v>11</v>
          </cell>
          <cell r="O92" t="str">
            <v>10-200</v>
          </cell>
          <cell r="P92" t="b">
            <v>1</v>
          </cell>
          <cell r="T92">
            <v>1</v>
          </cell>
          <cell r="U92">
            <v>3</v>
          </cell>
          <cell r="V92" t="b">
            <v>1</v>
          </cell>
          <cell r="AB92">
            <v>10</v>
          </cell>
          <cell r="AD92" t="str">
            <v>-</v>
          </cell>
          <cell r="AE92">
            <v>0.1</v>
          </cell>
          <cell r="AF92" t="str">
            <v>______</v>
          </cell>
          <cell r="AI92" t="b">
            <v>1</v>
          </cell>
          <cell r="AK92" t="str">
            <v>X</v>
          </cell>
          <cell r="AL92">
            <v>10</v>
          </cell>
        </row>
        <row r="93">
          <cell r="A93">
            <v>91</v>
          </cell>
          <cell r="B93" t="str">
            <v>Stiebel Eltron WPE-I 13 H 400 Plus</v>
          </cell>
          <cell r="F93" t="b">
            <v>1</v>
          </cell>
          <cell r="G93" t="b">
            <v>0</v>
          </cell>
          <cell r="I93">
            <v>12.5</v>
          </cell>
          <cell r="J93">
            <v>2.65</v>
          </cell>
          <cell r="K93">
            <v>2.65</v>
          </cell>
          <cell r="L93">
            <v>4.75</v>
          </cell>
          <cell r="M93">
            <v>6.33</v>
          </cell>
          <cell r="N93">
            <v>20</v>
          </cell>
          <cell r="O93" t="str">
            <v>10-200</v>
          </cell>
          <cell r="P93" t="b">
            <v>1</v>
          </cell>
          <cell r="T93">
            <v>1</v>
          </cell>
          <cell r="U93">
            <v>3</v>
          </cell>
          <cell r="V93" t="b">
            <v>1</v>
          </cell>
          <cell r="AB93">
            <v>12.5</v>
          </cell>
          <cell r="AD93" t="str">
            <v>-</v>
          </cell>
          <cell r="AE93">
            <v>0.1</v>
          </cell>
          <cell r="AF93" t="str">
            <v>______</v>
          </cell>
          <cell r="AI93" t="b">
            <v>1</v>
          </cell>
          <cell r="AK93" t="str">
            <v>X</v>
          </cell>
          <cell r="AL93">
            <v>12.5</v>
          </cell>
        </row>
        <row r="94">
          <cell r="A94">
            <v>92</v>
          </cell>
          <cell r="B94" t="str">
            <v>Stiebel Eltron WPE-I 17 H 400 Plus</v>
          </cell>
          <cell r="F94" t="b">
            <v>1</v>
          </cell>
          <cell r="G94" t="b">
            <v>0</v>
          </cell>
          <cell r="I94">
            <v>16.8</v>
          </cell>
          <cell r="J94">
            <v>3.58</v>
          </cell>
          <cell r="K94">
            <v>3.58</v>
          </cell>
          <cell r="L94">
            <v>6.56</v>
          </cell>
          <cell r="M94">
            <v>8.3000000000000007</v>
          </cell>
          <cell r="N94">
            <v>30</v>
          </cell>
          <cell r="O94" t="str">
            <v>10-200</v>
          </cell>
          <cell r="P94" t="b">
            <v>1</v>
          </cell>
          <cell r="T94">
            <v>1</v>
          </cell>
          <cell r="U94">
            <v>3</v>
          </cell>
          <cell r="V94" t="b">
            <v>1</v>
          </cell>
          <cell r="AB94">
            <v>16.8</v>
          </cell>
          <cell r="AD94" t="str">
            <v>-</v>
          </cell>
          <cell r="AE94">
            <v>0.1</v>
          </cell>
          <cell r="AF94" t="str">
            <v>______</v>
          </cell>
          <cell r="AI94" t="b">
            <v>1</v>
          </cell>
          <cell r="AK94" t="str">
            <v>X</v>
          </cell>
          <cell r="AL94">
            <v>16.8</v>
          </cell>
        </row>
        <row r="95">
          <cell r="A95">
            <v>93</v>
          </cell>
        </row>
        <row r="96">
          <cell r="A96">
            <v>94</v>
          </cell>
          <cell r="B96" t="str">
            <v>Stiebel Eltron WPF 20 SW</v>
          </cell>
          <cell r="F96" t="b">
            <v>1</v>
          </cell>
          <cell r="H96" t="str">
            <v/>
          </cell>
          <cell r="I96">
            <v>21.5</v>
          </cell>
          <cell r="J96">
            <v>4.54</v>
          </cell>
          <cell r="K96">
            <v>4.54</v>
          </cell>
          <cell r="L96">
            <v>8.3000000000000007</v>
          </cell>
          <cell r="M96">
            <v>10</v>
          </cell>
          <cell r="N96">
            <v>55</v>
          </cell>
          <cell r="O96" t="str">
            <v>10-200</v>
          </cell>
          <cell r="P96" t="b">
            <v>1</v>
          </cell>
          <cell r="S96" t="str">
            <v/>
          </cell>
          <cell r="T96">
            <v>1</v>
          </cell>
          <cell r="U96">
            <v>3</v>
          </cell>
          <cell r="V96" t="b">
            <v>1</v>
          </cell>
          <cell r="Y96" t="str">
            <v/>
          </cell>
          <cell r="AA96" t="str">
            <v/>
          </cell>
          <cell r="AB96">
            <v>21.5</v>
          </cell>
          <cell r="AC96" t="str">
            <v/>
          </cell>
          <cell r="AD96" t="str">
            <v>-</v>
          </cell>
          <cell r="AE96">
            <v>0.2</v>
          </cell>
          <cell r="AF96" t="str">
            <v>______</v>
          </cell>
          <cell r="AG96" t="str">
            <v/>
          </cell>
          <cell r="AH96" t="str">
            <v/>
          </cell>
          <cell r="AI96" t="b">
            <v>1</v>
          </cell>
          <cell r="AJ96" t="str">
            <v/>
          </cell>
          <cell r="AK96" t="str">
            <v>X</v>
          </cell>
          <cell r="AL96">
            <v>27.3</v>
          </cell>
        </row>
        <row r="97">
          <cell r="A97">
            <v>95</v>
          </cell>
          <cell r="B97" t="str">
            <v>Stiebel Eltron WPF 27 SW</v>
          </cell>
          <cell r="F97" t="b">
            <v>1</v>
          </cell>
          <cell r="H97" t="str">
            <v/>
          </cell>
          <cell r="I97">
            <v>29.69</v>
          </cell>
          <cell r="J97">
            <v>6.12</v>
          </cell>
          <cell r="K97">
            <v>6.12</v>
          </cell>
          <cell r="L97">
            <v>11.3</v>
          </cell>
          <cell r="M97">
            <v>12.9</v>
          </cell>
          <cell r="N97">
            <v>60</v>
          </cell>
          <cell r="O97" t="str">
            <v>10-200</v>
          </cell>
          <cell r="P97" t="b">
            <v>1</v>
          </cell>
          <cell r="S97" t="str">
            <v/>
          </cell>
          <cell r="T97">
            <v>1</v>
          </cell>
          <cell r="U97">
            <v>3</v>
          </cell>
          <cell r="V97" t="b">
            <v>1</v>
          </cell>
          <cell r="Y97" t="str">
            <v/>
          </cell>
          <cell r="AA97" t="str">
            <v/>
          </cell>
          <cell r="AB97">
            <v>29.69</v>
          </cell>
          <cell r="AC97" t="str">
            <v/>
          </cell>
          <cell r="AD97" t="str">
            <v>-</v>
          </cell>
          <cell r="AE97">
            <v>0.2</v>
          </cell>
          <cell r="AF97" t="str">
            <v>______</v>
          </cell>
          <cell r="AG97" t="str">
            <v/>
          </cell>
          <cell r="AH97" t="str">
            <v/>
          </cell>
          <cell r="AI97" t="b">
            <v>1</v>
          </cell>
          <cell r="AJ97" t="str">
            <v/>
          </cell>
          <cell r="AK97" t="str">
            <v>X</v>
          </cell>
          <cell r="AL97">
            <v>35</v>
          </cell>
        </row>
        <row r="98">
          <cell r="A98">
            <v>96</v>
          </cell>
          <cell r="B98" t="str">
            <v>Stiebel Eltron WPF 27 HT SW</v>
          </cell>
          <cell r="F98" t="b">
            <v>1</v>
          </cell>
          <cell r="H98" t="str">
            <v/>
          </cell>
          <cell r="I98">
            <v>27.41</v>
          </cell>
          <cell r="J98">
            <v>6.32</v>
          </cell>
          <cell r="K98">
            <v>6.32</v>
          </cell>
          <cell r="L98">
            <v>11</v>
          </cell>
          <cell r="M98">
            <v>14.7</v>
          </cell>
          <cell r="N98">
            <v>90</v>
          </cell>
          <cell r="O98" t="str">
            <v>10-200</v>
          </cell>
          <cell r="P98" t="b">
            <v>1</v>
          </cell>
          <cell r="S98" t="str">
            <v/>
          </cell>
          <cell r="T98">
            <v>1</v>
          </cell>
          <cell r="U98">
            <v>3</v>
          </cell>
          <cell r="V98" t="b">
            <v>1</v>
          </cell>
          <cell r="Y98" t="str">
            <v/>
          </cell>
          <cell r="AA98" t="str">
            <v/>
          </cell>
          <cell r="AB98">
            <v>27.41</v>
          </cell>
          <cell r="AC98" t="str">
            <v/>
          </cell>
          <cell r="AD98" t="str">
            <v>-</v>
          </cell>
          <cell r="AE98">
            <v>0.1</v>
          </cell>
          <cell r="AF98" t="str">
            <v>______</v>
          </cell>
          <cell r="AG98" t="str">
            <v/>
          </cell>
          <cell r="AH98" t="str">
            <v/>
          </cell>
          <cell r="AI98" t="b">
            <v>1</v>
          </cell>
          <cell r="AJ98" t="str">
            <v/>
          </cell>
          <cell r="AK98" t="str">
            <v>X</v>
          </cell>
          <cell r="AL98">
            <v>14.4</v>
          </cell>
        </row>
        <row r="99">
          <cell r="A99">
            <v>97</v>
          </cell>
          <cell r="H99" t="str">
            <v/>
          </cell>
          <cell r="Y99" t="str">
            <v/>
          </cell>
        </row>
        <row r="100">
          <cell r="A100">
            <v>98</v>
          </cell>
          <cell r="B100" t="str">
            <v>Stiebel Eltron WPE-I 33 Premium SW</v>
          </cell>
          <cell r="E100" t="b">
            <v>1</v>
          </cell>
          <cell r="H100" t="str">
            <v/>
          </cell>
          <cell r="I100">
            <v>20.18</v>
          </cell>
          <cell r="J100">
            <v>4.26</v>
          </cell>
          <cell r="K100">
            <v>4.26</v>
          </cell>
          <cell r="L100">
            <v>16.600000000000001</v>
          </cell>
          <cell r="M100">
            <v>16.3</v>
          </cell>
          <cell r="N100">
            <v>17</v>
          </cell>
          <cell r="O100" t="str">
            <v>10-200</v>
          </cell>
          <cell r="P100" t="b">
            <v>1</v>
          </cell>
          <cell r="S100" t="str">
            <v/>
          </cell>
          <cell r="T100">
            <v>1</v>
          </cell>
          <cell r="U100">
            <v>3</v>
          </cell>
          <cell r="V100" t="b">
            <v>1</v>
          </cell>
          <cell r="Y100" t="str">
            <v/>
          </cell>
          <cell r="AA100" t="str">
            <v/>
          </cell>
          <cell r="AB100">
            <v>20.18</v>
          </cell>
          <cell r="AC100" t="str">
            <v/>
          </cell>
          <cell r="AD100" t="str">
            <v>-</v>
          </cell>
          <cell r="AE100">
            <v>0.3</v>
          </cell>
          <cell r="AF100" t="str">
            <v>______</v>
          </cell>
          <cell r="AG100" t="str">
            <v/>
          </cell>
          <cell r="AH100" t="str">
            <v/>
          </cell>
          <cell r="AI100" t="b">
            <v>1</v>
          </cell>
          <cell r="AJ100" t="str">
            <v/>
          </cell>
          <cell r="AK100" t="str">
            <v>X</v>
          </cell>
        </row>
        <row r="101">
          <cell r="A101">
            <v>99</v>
          </cell>
          <cell r="B101" t="str">
            <v>Stiebel Eltron WPE-I 44 Premium SW</v>
          </cell>
          <cell r="E101" t="b">
            <v>1</v>
          </cell>
          <cell r="H101" t="str">
            <v/>
          </cell>
          <cell r="I101">
            <v>26.71</v>
          </cell>
          <cell r="J101">
            <v>5.81</v>
          </cell>
          <cell r="K101">
            <v>5.81</v>
          </cell>
          <cell r="L101">
            <v>19.3</v>
          </cell>
          <cell r="M101">
            <v>19.7</v>
          </cell>
          <cell r="N101">
            <v>21</v>
          </cell>
          <cell r="O101" t="str">
            <v>10-200</v>
          </cell>
          <cell r="P101" t="b">
            <v>1</v>
          </cell>
          <cell r="S101" t="str">
            <v/>
          </cell>
          <cell r="T101">
            <v>1</v>
          </cell>
          <cell r="U101">
            <v>3</v>
          </cell>
          <cell r="V101" t="b">
            <v>1</v>
          </cell>
          <cell r="Y101" t="str">
            <v/>
          </cell>
          <cell r="AA101" t="str">
            <v/>
          </cell>
          <cell r="AB101">
            <v>26.71</v>
          </cell>
          <cell r="AC101" t="str">
            <v/>
          </cell>
          <cell r="AD101" t="str">
            <v>-</v>
          </cell>
          <cell r="AE101">
            <v>0.3</v>
          </cell>
          <cell r="AF101" t="str">
            <v>______</v>
          </cell>
          <cell r="AG101" t="str">
            <v/>
          </cell>
          <cell r="AH101" t="str">
            <v/>
          </cell>
          <cell r="AI101" t="b">
            <v>1</v>
          </cell>
          <cell r="AJ101" t="str">
            <v/>
          </cell>
          <cell r="AK101" t="str">
            <v>X</v>
          </cell>
        </row>
        <row r="102">
          <cell r="A102">
            <v>100</v>
          </cell>
          <cell r="B102" t="str">
            <v>Stiebel Eltron WPE-I 59 Premium SW</v>
          </cell>
          <cell r="E102" t="b">
            <v>1</v>
          </cell>
          <cell r="H102" t="str">
            <v/>
          </cell>
          <cell r="I102">
            <v>35.6</v>
          </cell>
          <cell r="J102">
            <v>7.91</v>
          </cell>
          <cell r="K102">
            <v>7.91</v>
          </cell>
          <cell r="L102">
            <v>26.2</v>
          </cell>
          <cell r="M102">
            <v>27.2</v>
          </cell>
          <cell r="N102">
            <v>29</v>
          </cell>
          <cell r="O102" t="str">
            <v>10-200</v>
          </cell>
          <cell r="P102" t="b">
            <v>1</v>
          </cell>
          <cell r="S102" t="str">
            <v/>
          </cell>
          <cell r="T102">
            <v>1</v>
          </cell>
          <cell r="U102">
            <v>3</v>
          </cell>
          <cell r="V102" t="b">
            <v>1</v>
          </cell>
          <cell r="Y102" t="str">
            <v/>
          </cell>
          <cell r="AA102" t="str">
            <v/>
          </cell>
          <cell r="AB102">
            <v>35.6</v>
          </cell>
          <cell r="AC102" t="str">
            <v/>
          </cell>
          <cell r="AD102" t="str">
            <v>-</v>
          </cell>
          <cell r="AE102">
            <v>0.5</v>
          </cell>
          <cell r="AF102" t="str">
            <v>______</v>
          </cell>
          <cell r="AG102" t="str">
            <v/>
          </cell>
          <cell r="AH102" t="str">
            <v/>
          </cell>
          <cell r="AI102" t="b">
            <v>1</v>
          </cell>
          <cell r="AJ102" t="str">
            <v/>
          </cell>
          <cell r="AK102" t="str">
            <v>X</v>
          </cell>
        </row>
        <row r="103">
          <cell r="A103">
            <v>101</v>
          </cell>
          <cell r="B103" t="str">
            <v>Stiebel Eltron WPE-I 87 Premium SW</v>
          </cell>
          <cell r="E103" t="b">
            <v>1</v>
          </cell>
          <cell r="H103" t="str">
            <v/>
          </cell>
          <cell r="I103">
            <v>52</v>
          </cell>
          <cell r="J103">
            <v>11</v>
          </cell>
          <cell r="K103">
            <v>11</v>
          </cell>
          <cell r="L103">
            <v>37.700000000000003</v>
          </cell>
          <cell r="M103">
            <v>35.799999999999997</v>
          </cell>
          <cell r="N103">
            <v>37</v>
          </cell>
          <cell r="O103" t="str">
            <v>10-200</v>
          </cell>
          <cell r="P103" t="b">
            <v>1</v>
          </cell>
          <cell r="S103" t="str">
            <v/>
          </cell>
          <cell r="T103">
            <v>1</v>
          </cell>
          <cell r="U103">
            <v>3</v>
          </cell>
          <cell r="V103" t="b">
            <v>1</v>
          </cell>
          <cell r="Y103" t="str">
            <v/>
          </cell>
          <cell r="AA103" t="str">
            <v/>
          </cell>
          <cell r="AB103">
            <v>52</v>
          </cell>
          <cell r="AC103" t="str">
            <v/>
          </cell>
          <cell r="AD103" t="str">
            <v>-</v>
          </cell>
          <cell r="AE103">
            <v>0.5</v>
          </cell>
          <cell r="AF103" t="str">
            <v>______</v>
          </cell>
          <cell r="AG103" t="str">
            <v/>
          </cell>
          <cell r="AH103" t="str">
            <v/>
          </cell>
          <cell r="AI103" t="b">
            <v>1</v>
          </cell>
          <cell r="AJ103" t="str">
            <v/>
          </cell>
          <cell r="AK103" t="str">
            <v>X</v>
          </cell>
        </row>
        <row r="104">
          <cell r="A104">
            <v>102</v>
          </cell>
          <cell r="H104" t="str">
            <v/>
          </cell>
          <cell r="Y104" t="str">
            <v/>
          </cell>
        </row>
        <row r="105">
          <cell r="A105">
            <v>103</v>
          </cell>
          <cell r="B105" t="str">
            <v>Wasser / Wasser - Wärmepumpen:</v>
          </cell>
          <cell r="H105" t="str">
            <v/>
          </cell>
          <cell r="Y105" t="str">
            <v/>
          </cell>
        </row>
        <row r="106">
          <cell r="A106">
            <v>104</v>
          </cell>
          <cell r="H106" t="str">
            <v/>
          </cell>
          <cell r="Y106" t="str">
            <v/>
          </cell>
        </row>
        <row r="107">
          <cell r="A107">
            <v>105</v>
          </cell>
          <cell r="B107" t="str">
            <v>Stiebel Eltron WPE-I 04 H(K) WW</v>
          </cell>
          <cell r="E107" t="b">
            <v>1</v>
          </cell>
          <cell r="G107" t="b">
            <v>0</v>
          </cell>
          <cell r="H107">
            <v>6.2</v>
          </cell>
          <cell r="I107">
            <v>2.64</v>
          </cell>
          <cell r="J107">
            <v>0.43</v>
          </cell>
          <cell r="K107">
            <v>0.43</v>
          </cell>
          <cell r="L107">
            <v>1.8</v>
          </cell>
          <cell r="M107">
            <v>1.8695652173913044</v>
          </cell>
          <cell r="N107" t="str">
            <v>&lt;6</v>
          </cell>
          <cell r="O107" t="str">
            <v>10-200</v>
          </cell>
          <cell r="Q107" t="b">
            <v>1</v>
          </cell>
          <cell r="S107" t="str">
            <v/>
          </cell>
          <cell r="T107">
            <v>1</v>
          </cell>
          <cell r="U107">
            <v>3</v>
          </cell>
          <cell r="X107" t="b">
            <v>1</v>
          </cell>
          <cell r="Y107" t="str">
            <v/>
          </cell>
          <cell r="AA107" t="str">
            <v/>
          </cell>
          <cell r="AB107">
            <v>5.6</v>
          </cell>
          <cell r="AC107" t="str">
            <v/>
          </cell>
          <cell r="AD107" t="str">
            <v>-</v>
          </cell>
          <cell r="AE107">
            <v>0.1</v>
          </cell>
          <cell r="AF107" t="str">
            <v>______</v>
          </cell>
          <cell r="AG107" t="str">
            <v/>
          </cell>
          <cell r="AH107" t="b">
            <v>1</v>
          </cell>
          <cell r="AJ107" t="str">
            <v/>
          </cell>
          <cell r="AK107" t="str">
            <v>X</v>
          </cell>
          <cell r="AL107">
            <v>5.6</v>
          </cell>
        </row>
        <row r="108">
          <cell r="A108">
            <v>106</v>
          </cell>
          <cell r="B108" t="str">
            <v>Stiebel Eltron WPE-I 06 H(K) WW</v>
          </cell>
          <cell r="E108" t="b">
            <v>1</v>
          </cell>
          <cell r="G108" t="b">
            <v>0</v>
          </cell>
          <cell r="H108">
            <v>6.2</v>
          </cell>
          <cell r="I108">
            <v>3.04</v>
          </cell>
          <cell r="J108">
            <v>0.51</v>
          </cell>
          <cell r="K108">
            <v>0.51</v>
          </cell>
          <cell r="L108">
            <v>2.7</v>
          </cell>
          <cell r="M108">
            <v>2.2173913043478262</v>
          </cell>
          <cell r="N108" t="str">
            <v>&lt;6</v>
          </cell>
          <cell r="O108" t="str">
            <v>10-200</v>
          </cell>
          <cell r="Q108" t="b">
            <v>1</v>
          </cell>
          <cell r="S108" t="str">
            <v/>
          </cell>
          <cell r="T108">
            <v>1</v>
          </cell>
          <cell r="U108">
            <v>3</v>
          </cell>
          <cell r="X108" t="b">
            <v>1</v>
          </cell>
          <cell r="Y108" t="str">
            <v/>
          </cell>
          <cell r="AA108" t="str">
            <v/>
          </cell>
          <cell r="AB108">
            <v>8.6999999999999993</v>
          </cell>
          <cell r="AC108" t="str">
            <v/>
          </cell>
          <cell r="AD108" t="str">
            <v>-</v>
          </cell>
          <cell r="AE108">
            <v>0.1</v>
          </cell>
          <cell r="AF108" t="str">
            <v>______</v>
          </cell>
          <cell r="AG108" t="str">
            <v/>
          </cell>
          <cell r="AH108" t="b">
            <v>1</v>
          </cell>
          <cell r="AJ108" t="str">
            <v/>
          </cell>
          <cell r="AK108" t="str">
            <v>X</v>
          </cell>
          <cell r="AL108">
            <v>8.6999999999999993</v>
          </cell>
        </row>
        <row r="109">
          <cell r="A109">
            <v>107</v>
          </cell>
          <cell r="B109" t="str">
            <v>Stiebel Eltron WPE-I 08 H(K) WW</v>
          </cell>
          <cell r="E109" t="b">
            <v>1</v>
          </cell>
          <cell r="G109" t="b">
            <v>0</v>
          </cell>
          <cell r="H109">
            <v>6.2</v>
          </cell>
          <cell r="I109">
            <v>3.48</v>
          </cell>
          <cell r="J109">
            <v>0.57999999999999996</v>
          </cell>
          <cell r="K109">
            <v>0.57999999999999996</v>
          </cell>
          <cell r="L109">
            <v>3.1</v>
          </cell>
          <cell r="M109">
            <v>2.5217391304347827</v>
          </cell>
          <cell r="N109" t="str">
            <v>&lt;6</v>
          </cell>
          <cell r="O109" t="str">
            <v>10-200</v>
          </cell>
          <cell r="Q109" t="b">
            <v>1</v>
          </cell>
          <cell r="S109" t="str">
            <v/>
          </cell>
          <cell r="T109">
            <v>1</v>
          </cell>
          <cell r="U109">
            <v>3</v>
          </cell>
          <cell r="X109" t="b">
            <v>1</v>
          </cell>
          <cell r="Y109" t="str">
            <v/>
          </cell>
          <cell r="AA109" t="str">
            <v/>
          </cell>
          <cell r="AB109">
            <v>10</v>
          </cell>
          <cell r="AC109" t="str">
            <v/>
          </cell>
          <cell r="AD109" t="str">
            <v>-</v>
          </cell>
          <cell r="AE109">
            <v>0.1</v>
          </cell>
          <cell r="AF109" t="str">
            <v>______</v>
          </cell>
          <cell r="AG109" t="str">
            <v/>
          </cell>
          <cell r="AH109" t="b">
            <v>1</v>
          </cell>
          <cell r="AJ109" t="str">
            <v/>
          </cell>
          <cell r="AK109" t="str">
            <v>X</v>
          </cell>
          <cell r="AL109">
            <v>10</v>
          </cell>
        </row>
        <row r="110">
          <cell r="A110">
            <v>108</v>
          </cell>
          <cell r="B110" t="str">
            <v>Stiebel Eltron WPE-I 12 H(K) WW</v>
          </cell>
          <cell r="E110" t="b">
            <v>1</v>
          </cell>
          <cell r="G110" t="b">
            <v>0</v>
          </cell>
          <cell r="H110">
            <v>6.2</v>
          </cell>
          <cell r="I110">
            <v>5.1100000000000003</v>
          </cell>
          <cell r="J110">
            <v>0.83</v>
          </cell>
          <cell r="K110">
            <v>0.83</v>
          </cell>
          <cell r="L110">
            <v>3.6</v>
          </cell>
          <cell r="M110">
            <v>3.6086956521739131</v>
          </cell>
          <cell r="N110" t="str">
            <v>&lt;10</v>
          </cell>
          <cell r="O110" t="str">
            <v>10-200</v>
          </cell>
          <cell r="Q110" t="b">
            <v>1</v>
          </cell>
          <cell r="S110" t="str">
            <v/>
          </cell>
          <cell r="T110">
            <v>1</v>
          </cell>
          <cell r="U110">
            <v>3</v>
          </cell>
          <cell r="X110" t="b">
            <v>1</v>
          </cell>
          <cell r="Y110" t="str">
            <v/>
          </cell>
          <cell r="AA110" t="str">
            <v/>
          </cell>
          <cell r="AB110">
            <v>15.5</v>
          </cell>
          <cell r="AC110" t="str">
            <v/>
          </cell>
          <cell r="AD110" t="str">
            <v>-</v>
          </cell>
          <cell r="AE110">
            <v>0.1</v>
          </cell>
          <cell r="AF110" t="str">
            <v>______</v>
          </cell>
          <cell r="AG110" t="str">
            <v/>
          </cell>
          <cell r="AH110" t="b">
            <v>1</v>
          </cell>
          <cell r="AJ110" t="str">
            <v/>
          </cell>
          <cell r="AK110" t="str">
            <v>X</v>
          </cell>
          <cell r="AL110">
            <v>15.5</v>
          </cell>
        </row>
        <row r="111">
          <cell r="A111">
            <v>109</v>
          </cell>
          <cell r="B111" t="str">
            <v>Stiebel Eltron WPE-I 15 H(K) WW</v>
          </cell>
          <cell r="E111" t="b">
            <v>1</v>
          </cell>
          <cell r="G111" t="b">
            <v>0</v>
          </cell>
          <cell r="H111">
            <v>6.2</v>
          </cell>
          <cell r="I111">
            <v>6.34</v>
          </cell>
          <cell r="J111">
            <v>1.03</v>
          </cell>
          <cell r="K111">
            <v>1.03</v>
          </cell>
          <cell r="L111">
            <v>3.6</v>
          </cell>
          <cell r="M111">
            <v>4.4782608695652177</v>
          </cell>
          <cell r="N111" t="str">
            <v>&lt;10</v>
          </cell>
          <cell r="O111" t="str">
            <v>10-200</v>
          </cell>
          <cell r="Q111" t="b">
            <v>1</v>
          </cell>
          <cell r="S111" t="str">
            <v/>
          </cell>
          <cell r="T111">
            <v>1</v>
          </cell>
          <cell r="U111">
            <v>3</v>
          </cell>
          <cell r="X111" t="b">
            <v>1</v>
          </cell>
          <cell r="Y111" t="str">
            <v/>
          </cell>
          <cell r="AA111" t="str">
            <v/>
          </cell>
          <cell r="AB111">
            <v>18.899999999999999</v>
          </cell>
          <cell r="AC111" t="str">
            <v/>
          </cell>
          <cell r="AD111" t="str">
            <v>-</v>
          </cell>
          <cell r="AE111">
            <v>0.1</v>
          </cell>
          <cell r="AF111" t="str">
            <v>______</v>
          </cell>
          <cell r="AG111" t="str">
            <v/>
          </cell>
          <cell r="AH111" t="b">
            <v>1</v>
          </cell>
          <cell r="AJ111" t="str">
            <v/>
          </cell>
          <cell r="AK111" t="str">
            <v>X</v>
          </cell>
          <cell r="AL111">
            <v>18.899999999999999</v>
          </cell>
        </row>
        <row r="112">
          <cell r="A112">
            <v>110</v>
          </cell>
        </row>
        <row r="113">
          <cell r="A113">
            <v>111</v>
          </cell>
          <cell r="B113" t="str">
            <v>Stiebel Eltron WPE-I 04 H(K)W WW</v>
          </cell>
          <cell r="E113" t="b">
            <v>1</v>
          </cell>
          <cell r="G113" t="b">
            <v>0</v>
          </cell>
          <cell r="H113">
            <v>6.2</v>
          </cell>
          <cell r="I113">
            <v>2.64</v>
          </cell>
          <cell r="J113">
            <v>0.43</v>
          </cell>
          <cell r="K113">
            <v>0.43</v>
          </cell>
          <cell r="L113">
            <v>1.8</v>
          </cell>
          <cell r="M113">
            <v>1.8695652173913044</v>
          </cell>
          <cell r="N113" t="str">
            <v>&lt;6</v>
          </cell>
          <cell r="O113" t="str">
            <v>10-200</v>
          </cell>
          <cell r="Q113" t="b">
            <v>1</v>
          </cell>
          <cell r="S113" t="str">
            <v/>
          </cell>
          <cell r="T113">
            <v>1</v>
          </cell>
          <cell r="U113">
            <v>3</v>
          </cell>
          <cell r="X113" t="b">
            <v>1</v>
          </cell>
          <cell r="Y113">
            <v>1</v>
          </cell>
          <cell r="Z113" t="b">
            <v>1</v>
          </cell>
          <cell r="AA113">
            <v>175</v>
          </cell>
          <cell r="AB113">
            <v>5.6</v>
          </cell>
          <cell r="AC113" t="str">
            <v/>
          </cell>
          <cell r="AD113" t="str">
            <v>-</v>
          </cell>
          <cell r="AE113">
            <v>0.1</v>
          </cell>
          <cell r="AF113" t="str">
            <v>______</v>
          </cell>
          <cell r="AG113" t="str">
            <v/>
          </cell>
          <cell r="AH113" t="b">
            <v>1</v>
          </cell>
          <cell r="AK113" t="str">
            <v>X</v>
          </cell>
          <cell r="AL113">
            <v>5.6</v>
          </cell>
        </row>
        <row r="114">
          <cell r="A114">
            <v>112</v>
          </cell>
          <cell r="B114" t="str">
            <v>Stiebel Eltron WPE-I 06 H(K)W WW</v>
          </cell>
          <cell r="E114" t="b">
            <v>1</v>
          </cell>
          <cell r="G114" t="b">
            <v>0</v>
          </cell>
          <cell r="H114">
            <v>6.2</v>
          </cell>
          <cell r="I114">
            <v>3.04</v>
          </cell>
          <cell r="J114">
            <v>0.51</v>
          </cell>
          <cell r="K114">
            <v>0.51</v>
          </cell>
          <cell r="L114">
            <v>2.7</v>
          </cell>
          <cell r="M114">
            <v>2.2173913043478262</v>
          </cell>
          <cell r="N114" t="str">
            <v>&lt;6</v>
          </cell>
          <cell r="O114" t="str">
            <v>10-200</v>
          </cell>
          <cell r="Q114" t="b">
            <v>1</v>
          </cell>
          <cell r="S114" t="str">
            <v/>
          </cell>
          <cell r="T114">
            <v>1</v>
          </cell>
          <cell r="U114">
            <v>3</v>
          </cell>
          <cell r="X114" t="b">
            <v>1</v>
          </cell>
          <cell r="Y114">
            <v>1</v>
          </cell>
          <cell r="Z114" t="b">
            <v>1</v>
          </cell>
          <cell r="AA114">
            <v>175</v>
          </cell>
          <cell r="AB114">
            <v>8.6999999999999993</v>
          </cell>
          <cell r="AC114" t="str">
            <v/>
          </cell>
          <cell r="AD114" t="str">
            <v>-</v>
          </cell>
          <cell r="AE114">
            <v>0.1</v>
          </cell>
          <cell r="AF114" t="str">
            <v>______</v>
          </cell>
          <cell r="AG114" t="str">
            <v/>
          </cell>
          <cell r="AH114" t="b">
            <v>1</v>
          </cell>
          <cell r="AK114" t="str">
            <v>X</v>
          </cell>
          <cell r="AL114">
            <v>8.6999999999999993</v>
          </cell>
        </row>
        <row r="115">
          <cell r="A115">
            <v>113</v>
          </cell>
          <cell r="B115" t="str">
            <v>Stiebel Eltron WPE-I 08 H(K)W WW</v>
          </cell>
          <cell r="E115" t="b">
            <v>1</v>
          </cell>
          <cell r="G115" t="b">
            <v>0</v>
          </cell>
          <cell r="H115">
            <v>6.2</v>
          </cell>
          <cell r="I115">
            <v>3.48</v>
          </cell>
          <cell r="J115">
            <v>0.57999999999999996</v>
          </cell>
          <cell r="K115">
            <v>0.57999999999999996</v>
          </cell>
          <cell r="L115">
            <v>3.1</v>
          </cell>
          <cell r="M115">
            <v>2.5217391304347827</v>
          </cell>
          <cell r="N115" t="str">
            <v>&lt;6</v>
          </cell>
          <cell r="O115" t="str">
            <v>10-200</v>
          </cell>
          <cell r="Q115" t="b">
            <v>1</v>
          </cell>
          <cell r="S115" t="str">
            <v/>
          </cell>
          <cell r="T115">
            <v>1</v>
          </cell>
          <cell r="U115">
            <v>3</v>
          </cell>
          <cell r="X115" t="b">
            <v>1</v>
          </cell>
          <cell r="Y115">
            <v>1</v>
          </cell>
          <cell r="Z115" t="b">
            <v>1</v>
          </cell>
          <cell r="AA115">
            <v>175</v>
          </cell>
          <cell r="AB115">
            <v>10</v>
          </cell>
          <cell r="AC115" t="str">
            <v/>
          </cell>
          <cell r="AD115" t="str">
            <v>-</v>
          </cell>
          <cell r="AE115">
            <v>0.1</v>
          </cell>
          <cell r="AF115" t="str">
            <v>______</v>
          </cell>
          <cell r="AG115" t="str">
            <v/>
          </cell>
          <cell r="AH115" t="b">
            <v>1</v>
          </cell>
          <cell r="AJ115" t="str">
            <v/>
          </cell>
          <cell r="AK115" t="str">
            <v>X</v>
          </cell>
          <cell r="AL115">
            <v>10</v>
          </cell>
        </row>
        <row r="116">
          <cell r="A116">
            <v>114</v>
          </cell>
          <cell r="B116" t="str">
            <v>Stiebel Eltron WPE-I 12 H(K)W WW</v>
          </cell>
          <cell r="E116" t="b">
            <v>1</v>
          </cell>
          <cell r="G116" t="b">
            <v>0</v>
          </cell>
          <cell r="H116">
            <v>6.2</v>
          </cell>
          <cell r="I116">
            <v>5.1100000000000003</v>
          </cell>
          <cell r="J116">
            <v>0.83</v>
          </cell>
          <cell r="K116">
            <v>0.83</v>
          </cell>
          <cell r="L116">
            <v>3.6</v>
          </cell>
          <cell r="M116">
            <v>3.6086956521739131</v>
          </cell>
          <cell r="N116" t="str">
            <v>&lt;10</v>
          </cell>
          <cell r="O116" t="str">
            <v>10-200</v>
          </cell>
          <cell r="Q116" t="b">
            <v>1</v>
          </cell>
          <cell r="S116" t="str">
            <v/>
          </cell>
          <cell r="T116">
            <v>1</v>
          </cell>
          <cell r="U116">
            <v>3</v>
          </cell>
          <cell r="X116" t="b">
            <v>1</v>
          </cell>
          <cell r="Y116">
            <v>1</v>
          </cell>
          <cell r="Z116" t="b">
            <v>1</v>
          </cell>
          <cell r="AA116">
            <v>175</v>
          </cell>
          <cell r="AB116">
            <v>15.5</v>
          </cell>
          <cell r="AC116" t="str">
            <v/>
          </cell>
          <cell r="AD116" t="str">
            <v>-</v>
          </cell>
          <cell r="AE116">
            <v>0.1</v>
          </cell>
          <cell r="AF116" t="str">
            <v>______</v>
          </cell>
          <cell r="AG116" t="str">
            <v/>
          </cell>
          <cell r="AH116" t="b">
            <v>1</v>
          </cell>
          <cell r="AJ116" t="str">
            <v/>
          </cell>
          <cell r="AK116" t="str">
            <v>X</v>
          </cell>
          <cell r="AL116">
            <v>15.5</v>
          </cell>
        </row>
        <row r="117">
          <cell r="A117">
            <v>115</v>
          </cell>
          <cell r="B117" t="str">
            <v>Stiebel Eltron WPE-I 15 H(K)W WW</v>
          </cell>
          <cell r="E117" t="b">
            <v>1</v>
          </cell>
          <cell r="G117" t="b">
            <v>0</v>
          </cell>
          <cell r="H117">
            <v>6.2</v>
          </cell>
          <cell r="I117">
            <v>6.34</v>
          </cell>
          <cell r="J117">
            <v>1.03</v>
          </cell>
          <cell r="K117">
            <v>1.03</v>
          </cell>
          <cell r="L117">
            <v>3.6</v>
          </cell>
          <cell r="M117">
            <v>4.4782608695652177</v>
          </cell>
          <cell r="N117" t="str">
            <v>&lt;10</v>
          </cell>
          <cell r="O117" t="str">
            <v>10-200</v>
          </cell>
          <cell r="Q117" t="b">
            <v>1</v>
          </cell>
          <cell r="S117" t="str">
            <v/>
          </cell>
          <cell r="T117">
            <v>1</v>
          </cell>
          <cell r="U117">
            <v>3</v>
          </cell>
          <cell r="X117" t="b">
            <v>1</v>
          </cell>
          <cell r="Y117">
            <v>1</v>
          </cell>
          <cell r="Z117" t="b">
            <v>1</v>
          </cell>
          <cell r="AA117">
            <v>175</v>
          </cell>
          <cell r="AB117">
            <v>18.899999999999999</v>
          </cell>
          <cell r="AC117" t="str">
            <v/>
          </cell>
          <cell r="AD117" t="str">
            <v>-</v>
          </cell>
          <cell r="AE117">
            <v>0.1</v>
          </cell>
          <cell r="AF117" t="str">
            <v>______</v>
          </cell>
          <cell r="AG117" t="str">
            <v/>
          </cell>
          <cell r="AH117" t="b">
            <v>1</v>
          </cell>
          <cell r="AJ117" t="str">
            <v/>
          </cell>
          <cell r="AK117" t="str">
            <v>X</v>
          </cell>
          <cell r="AL117">
            <v>18.899999999999999</v>
          </cell>
        </row>
        <row r="118">
          <cell r="A118">
            <v>116</v>
          </cell>
        </row>
        <row r="119">
          <cell r="A119">
            <v>117</v>
          </cell>
          <cell r="B119" t="str">
            <v>Stiebel Eltron WPE-I 05 H 400 Plus</v>
          </cell>
          <cell r="F119" t="b">
            <v>1</v>
          </cell>
          <cell r="G119" t="b">
            <v>0</v>
          </cell>
          <cell r="I119">
            <v>7.31</v>
          </cell>
          <cell r="J119">
            <v>1.23</v>
          </cell>
          <cell r="K119">
            <v>1.23</v>
          </cell>
          <cell r="L119">
            <v>2.27</v>
          </cell>
          <cell r="M119">
            <v>3.07</v>
          </cell>
          <cell r="N119">
            <v>9</v>
          </cell>
          <cell r="O119" t="str">
            <v>10-200</v>
          </cell>
          <cell r="P119" t="b">
            <v>1</v>
          </cell>
          <cell r="T119">
            <v>1</v>
          </cell>
          <cell r="U119">
            <v>3</v>
          </cell>
          <cell r="X119" t="b">
            <v>1</v>
          </cell>
          <cell r="AB119">
            <v>7.31</v>
          </cell>
          <cell r="AD119" t="str">
            <v>-</v>
          </cell>
          <cell r="AE119">
            <v>0.1</v>
          </cell>
          <cell r="AF119" t="str">
            <v>______</v>
          </cell>
          <cell r="AH119" t="b">
            <v>1</v>
          </cell>
          <cell r="AK119" t="str">
            <v>X</v>
          </cell>
          <cell r="AL119">
            <v>7.31</v>
          </cell>
        </row>
        <row r="120">
          <cell r="A120">
            <v>118</v>
          </cell>
          <cell r="B120" t="str">
            <v>Stiebel Eltron WPE-I 07 H 400 Plus</v>
          </cell>
          <cell r="F120" t="b">
            <v>1</v>
          </cell>
          <cell r="G120" t="b">
            <v>0</v>
          </cell>
          <cell r="I120">
            <v>9.4600000000000009</v>
          </cell>
          <cell r="J120">
            <v>1.53</v>
          </cell>
          <cell r="K120">
            <v>1.53</v>
          </cell>
          <cell r="L120">
            <v>2.91</v>
          </cell>
          <cell r="M120">
            <v>3.43</v>
          </cell>
          <cell r="N120">
            <v>10</v>
          </cell>
          <cell r="O120" t="str">
            <v>10-200</v>
          </cell>
          <cell r="P120" t="b">
            <v>1</v>
          </cell>
          <cell r="T120">
            <v>1</v>
          </cell>
          <cell r="U120">
            <v>3</v>
          </cell>
          <cell r="X120" t="b">
            <v>1</v>
          </cell>
          <cell r="AB120">
            <v>9.4600000000000009</v>
          </cell>
          <cell r="AD120" t="str">
            <v>-</v>
          </cell>
          <cell r="AE120">
            <v>0.1</v>
          </cell>
          <cell r="AF120" t="str">
            <v>______</v>
          </cell>
          <cell r="AH120" t="b">
            <v>1</v>
          </cell>
          <cell r="AK120" t="str">
            <v>X</v>
          </cell>
          <cell r="AL120">
            <v>9.4600000000000009</v>
          </cell>
        </row>
        <row r="121">
          <cell r="A121">
            <v>119</v>
          </cell>
          <cell r="B121" t="str">
            <v>Stiebel Eltron WPE-I 10 H 400 Plus</v>
          </cell>
          <cell r="F121" t="b">
            <v>1</v>
          </cell>
          <cell r="G121" t="b">
            <v>0</v>
          </cell>
          <cell r="I121">
            <v>12.74</v>
          </cell>
          <cell r="J121">
            <v>2.0299999999999998</v>
          </cell>
          <cell r="K121">
            <v>2.0299999999999998</v>
          </cell>
          <cell r="L121">
            <v>3.79</v>
          </cell>
          <cell r="M121">
            <v>4.4800000000000004</v>
          </cell>
          <cell r="N121">
            <v>11</v>
          </cell>
          <cell r="O121" t="str">
            <v>10-200</v>
          </cell>
          <cell r="P121" t="b">
            <v>1</v>
          </cell>
          <cell r="T121">
            <v>1</v>
          </cell>
          <cell r="U121">
            <v>3</v>
          </cell>
          <cell r="X121" t="b">
            <v>1</v>
          </cell>
          <cell r="AB121">
            <v>12.74</v>
          </cell>
          <cell r="AD121" t="str">
            <v>-</v>
          </cell>
          <cell r="AE121">
            <v>0.1</v>
          </cell>
          <cell r="AF121" t="str">
            <v>______</v>
          </cell>
          <cell r="AH121" t="b">
            <v>1</v>
          </cell>
          <cell r="AK121" t="str">
            <v>X</v>
          </cell>
          <cell r="AL121">
            <v>12.74</v>
          </cell>
        </row>
        <row r="122">
          <cell r="A122">
            <v>120</v>
          </cell>
          <cell r="B122" t="str">
            <v>Stiebel Eltron WPE-I 13 H 400 Plus</v>
          </cell>
          <cell r="F122" t="b">
            <v>1</v>
          </cell>
          <cell r="G122" t="b">
            <v>0</v>
          </cell>
          <cell r="I122">
            <v>16.420000000000002</v>
          </cell>
          <cell r="J122">
            <v>2.66</v>
          </cell>
          <cell r="K122">
            <v>2.66</v>
          </cell>
          <cell r="L122">
            <v>4.8499999999999996</v>
          </cell>
          <cell r="M122">
            <v>6.33</v>
          </cell>
          <cell r="N122">
            <v>20</v>
          </cell>
          <cell r="O122" t="str">
            <v>10-200</v>
          </cell>
          <cell r="P122" t="b">
            <v>1</v>
          </cell>
          <cell r="T122">
            <v>1</v>
          </cell>
          <cell r="U122">
            <v>3</v>
          </cell>
          <cell r="X122" t="b">
            <v>1</v>
          </cell>
          <cell r="AB122">
            <v>16.420000000000002</v>
          </cell>
          <cell r="AD122" t="str">
            <v>-</v>
          </cell>
          <cell r="AE122">
            <v>0.1</v>
          </cell>
          <cell r="AF122" t="str">
            <v>______</v>
          </cell>
          <cell r="AH122" t="b">
            <v>1</v>
          </cell>
          <cell r="AK122" t="str">
            <v>X</v>
          </cell>
          <cell r="AL122">
            <v>16.420000000000002</v>
          </cell>
        </row>
        <row r="123">
          <cell r="A123">
            <v>121</v>
          </cell>
          <cell r="B123" t="str">
            <v>Stiebel Eltron WPE-I 17 H 400 Plus</v>
          </cell>
          <cell r="F123" t="b">
            <v>1</v>
          </cell>
          <cell r="G123" t="b">
            <v>0</v>
          </cell>
          <cell r="I123">
            <v>21.3</v>
          </cell>
          <cell r="J123">
            <v>3.78</v>
          </cell>
          <cell r="K123">
            <v>3.78</v>
          </cell>
          <cell r="L123">
            <v>6.69</v>
          </cell>
          <cell r="M123">
            <v>8.3000000000000007</v>
          </cell>
          <cell r="N123">
            <v>30</v>
          </cell>
          <cell r="O123" t="str">
            <v>10-200</v>
          </cell>
          <cell r="P123" t="b">
            <v>1</v>
          </cell>
          <cell r="T123">
            <v>1</v>
          </cell>
          <cell r="U123">
            <v>3</v>
          </cell>
          <cell r="X123" t="b">
            <v>1</v>
          </cell>
          <cell r="AB123">
            <v>21.3</v>
          </cell>
          <cell r="AD123" t="str">
            <v>-</v>
          </cell>
          <cell r="AE123">
            <v>0.1</v>
          </cell>
          <cell r="AF123" t="str">
            <v>______</v>
          </cell>
          <cell r="AH123" t="b">
            <v>1</v>
          </cell>
          <cell r="AK123" t="str">
            <v>X</v>
          </cell>
          <cell r="AL123">
            <v>21.3</v>
          </cell>
        </row>
        <row r="124">
          <cell r="A124">
            <v>122</v>
          </cell>
        </row>
        <row r="125">
          <cell r="A125">
            <v>123</v>
          </cell>
          <cell r="B125" t="str">
            <v>Stiebel Eltron WPF 20 WW</v>
          </cell>
          <cell r="F125" t="b">
            <v>1</v>
          </cell>
          <cell r="H125" t="str">
            <v/>
          </cell>
          <cell r="I125">
            <v>28.1</v>
          </cell>
          <cell r="J125">
            <v>4.54</v>
          </cell>
          <cell r="K125">
            <v>4.54</v>
          </cell>
          <cell r="L125">
            <v>8.3000000000000007</v>
          </cell>
          <cell r="M125">
            <v>10</v>
          </cell>
          <cell r="N125">
            <v>55</v>
          </cell>
          <cell r="O125" t="str">
            <v>10-200</v>
          </cell>
          <cell r="P125" t="b">
            <v>1</v>
          </cell>
          <cell r="S125" t="str">
            <v/>
          </cell>
          <cell r="T125">
            <v>1</v>
          </cell>
          <cell r="U125">
            <v>3</v>
          </cell>
          <cell r="X125" t="b">
            <v>1</v>
          </cell>
          <cell r="Y125" t="str">
            <v/>
          </cell>
          <cell r="AA125" t="str">
            <v/>
          </cell>
          <cell r="AB125">
            <v>28.1</v>
          </cell>
          <cell r="AC125" t="str">
            <v/>
          </cell>
          <cell r="AD125" t="str">
            <v>-</v>
          </cell>
          <cell r="AE125">
            <v>0.1</v>
          </cell>
          <cell r="AF125" t="str">
            <v>______</v>
          </cell>
          <cell r="AG125" t="str">
            <v/>
          </cell>
          <cell r="AH125" t="b">
            <v>1</v>
          </cell>
          <cell r="AI125" t="str">
            <v/>
          </cell>
          <cell r="AJ125" t="str">
            <v/>
          </cell>
          <cell r="AK125" t="str">
            <v>X</v>
          </cell>
          <cell r="AL125">
            <v>25.6</v>
          </cell>
        </row>
        <row r="126">
          <cell r="A126">
            <v>124</v>
          </cell>
          <cell r="B126" t="str">
            <v>Stiebel Eltron WPF 27 WW</v>
          </cell>
          <cell r="F126" t="b">
            <v>1</v>
          </cell>
          <cell r="H126" t="str">
            <v/>
          </cell>
          <cell r="I126">
            <v>37.799999999999997</v>
          </cell>
          <cell r="J126">
            <v>6.12</v>
          </cell>
          <cell r="K126">
            <v>6.12</v>
          </cell>
          <cell r="L126">
            <v>11.1</v>
          </cell>
          <cell r="M126">
            <v>12.9</v>
          </cell>
          <cell r="N126">
            <v>60</v>
          </cell>
          <cell r="O126" t="str">
            <v>10-200</v>
          </cell>
          <cell r="P126" t="b">
            <v>1</v>
          </cell>
          <cell r="S126" t="str">
            <v/>
          </cell>
          <cell r="T126">
            <v>1</v>
          </cell>
          <cell r="U126">
            <v>3</v>
          </cell>
          <cell r="X126" t="b">
            <v>1</v>
          </cell>
          <cell r="Y126" t="str">
            <v/>
          </cell>
          <cell r="AA126" t="str">
            <v/>
          </cell>
          <cell r="AB126">
            <v>37.799999999999997</v>
          </cell>
          <cell r="AC126" t="str">
            <v/>
          </cell>
          <cell r="AD126" t="str">
            <v>-</v>
          </cell>
          <cell r="AE126">
            <v>0.2</v>
          </cell>
          <cell r="AF126" t="str">
            <v>______</v>
          </cell>
          <cell r="AG126" t="str">
            <v/>
          </cell>
          <cell r="AH126" t="b">
            <v>1</v>
          </cell>
          <cell r="AI126" t="str">
            <v/>
          </cell>
          <cell r="AJ126" t="str">
            <v/>
          </cell>
          <cell r="AK126" t="str">
            <v>X</v>
          </cell>
          <cell r="AL126">
            <v>4.7</v>
          </cell>
        </row>
        <row r="127">
          <cell r="A127">
            <v>125</v>
          </cell>
          <cell r="B127" t="str">
            <v>Stiebel Eltron WPF 27 HT WW</v>
          </cell>
          <cell r="F127" t="b">
            <v>1</v>
          </cell>
          <cell r="H127" t="str">
            <v/>
          </cell>
          <cell r="I127">
            <v>35.299999999999997</v>
          </cell>
          <cell r="J127">
            <v>6.13</v>
          </cell>
          <cell r="K127">
            <v>6.13</v>
          </cell>
          <cell r="L127">
            <v>11.9</v>
          </cell>
          <cell r="M127">
            <v>14.7</v>
          </cell>
          <cell r="N127">
            <v>90</v>
          </cell>
          <cell r="O127" t="str">
            <v>10-200</v>
          </cell>
          <cell r="P127" t="b">
            <v>1</v>
          </cell>
          <cell r="S127" t="str">
            <v/>
          </cell>
          <cell r="T127">
            <v>1</v>
          </cell>
          <cell r="U127">
            <v>3</v>
          </cell>
          <cell r="X127" t="b">
            <v>1</v>
          </cell>
          <cell r="Y127" t="str">
            <v/>
          </cell>
          <cell r="AA127" t="str">
            <v/>
          </cell>
          <cell r="AB127">
            <v>35.299999999999997</v>
          </cell>
          <cell r="AC127" t="str">
            <v/>
          </cell>
          <cell r="AD127" t="str">
            <v>-</v>
          </cell>
          <cell r="AE127">
            <v>0.3</v>
          </cell>
          <cell r="AF127" t="str">
            <v>______</v>
          </cell>
          <cell r="AG127" t="str">
            <v/>
          </cell>
          <cell r="AH127" t="b">
            <v>1</v>
          </cell>
          <cell r="AI127" t="str">
            <v/>
          </cell>
          <cell r="AJ127" t="str">
            <v/>
          </cell>
          <cell r="AK127" t="str">
            <v>X</v>
          </cell>
          <cell r="AL127">
            <v>13.5</v>
          </cell>
        </row>
        <row r="128">
          <cell r="A128">
            <v>126</v>
          </cell>
          <cell r="H128" t="str">
            <v/>
          </cell>
          <cell r="Y128" t="str">
            <v/>
          </cell>
        </row>
        <row r="129">
          <cell r="A129">
            <v>127</v>
          </cell>
          <cell r="B129" t="str">
            <v>Stiebel Eltron WPE-I 33 Premium WW</v>
          </cell>
          <cell r="E129" t="b">
            <v>1</v>
          </cell>
          <cell r="H129" t="str">
            <v/>
          </cell>
          <cell r="I129">
            <v>43.7</v>
          </cell>
          <cell r="J129">
            <v>7.39</v>
          </cell>
          <cell r="K129">
            <v>7.39</v>
          </cell>
          <cell r="L129">
            <v>16.600000000000001</v>
          </cell>
          <cell r="M129">
            <v>16.8</v>
          </cell>
          <cell r="N129">
            <v>17</v>
          </cell>
          <cell r="O129" t="str">
            <v>10-200</v>
          </cell>
          <cell r="P129" t="b">
            <v>1</v>
          </cell>
          <cell r="S129" t="str">
            <v/>
          </cell>
          <cell r="T129">
            <v>1</v>
          </cell>
          <cell r="U129">
            <v>3</v>
          </cell>
          <cell r="X129" t="b">
            <v>1</v>
          </cell>
          <cell r="Y129" t="str">
            <v/>
          </cell>
          <cell r="AA129" t="str">
            <v/>
          </cell>
          <cell r="AB129">
            <v>43.7</v>
          </cell>
          <cell r="AC129" t="str">
            <v/>
          </cell>
          <cell r="AD129" t="str">
            <v>-</v>
          </cell>
          <cell r="AE129">
            <v>0.3</v>
          </cell>
          <cell r="AF129" t="str">
            <v>______</v>
          </cell>
          <cell r="AG129" t="str">
            <v/>
          </cell>
          <cell r="AH129" t="str">
            <v/>
          </cell>
          <cell r="AI129" t="b">
            <v>1</v>
          </cell>
          <cell r="AJ129" t="str">
            <v/>
          </cell>
          <cell r="AK129" t="str">
            <v>X</v>
          </cell>
        </row>
        <row r="130">
          <cell r="A130">
            <v>128</v>
          </cell>
          <cell r="B130" t="str">
            <v>Stiebel Eltron WPE-I 44 Premium WW</v>
          </cell>
          <cell r="E130" t="b">
            <v>1</v>
          </cell>
          <cell r="H130" t="str">
            <v/>
          </cell>
          <cell r="I130">
            <v>53.3</v>
          </cell>
          <cell r="J130">
            <v>8.8699999999999992</v>
          </cell>
          <cell r="K130">
            <v>8.8699999999999992</v>
          </cell>
          <cell r="L130">
            <v>19.3</v>
          </cell>
          <cell r="M130">
            <v>20.5</v>
          </cell>
          <cell r="N130">
            <v>21</v>
          </cell>
          <cell r="O130" t="str">
            <v>10-200</v>
          </cell>
          <cell r="P130" t="b">
            <v>1</v>
          </cell>
          <cell r="S130" t="str">
            <v/>
          </cell>
          <cell r="T130">
            <v>1</v>
          </cell>
          <cell r="U130">
            <v>3</v>
          </cell>
          <cell r="X130" t="b">
            <v>1</v>
          </cell>
          <cell r="Y130" t="str">
            <v/>
          </cell>
          <cell r="AA130" t="str">
            <v/>
          </cell>
          <cell r="AB130">
            <v>53.3</v>
          </cell>
          <cell r="AC130" t="str">
            <v/>
          </cell>
          <cell r="AD130" t="str">
            <v>-</v>
          </cell>
          <cell r="AE130">
            <v>0.3</v>
          </cell>
          <cell r="AF130" t="str">
            <v>______</v>
          </cell>
          <cell r="AG130" t="str">
            <v/>
          </cell>
          <cell r="AH130" t="str">
            <v/>
          </cell>
          <cell r="AI130" t="b">
            <v>1</v>
          </cell>
          <cell r="AJ130" t="str">
            <v/>
          </cell>
          <cell r="AK130" t="str">
            <v>X</v>
          </cell>
        </row>
        <row r="131">
          <cell r="A131">
            <v>129</v>
          </cell>
          <cell r="B131" t="str">
            <v>Stiebel Eltron WPE-I 59 Premium WW</v>
          </cell>
          <cell r="E131" t="b">
            <v>1</v>
          </cell>
          <cell r="H131" t="str">
            <v/>
          </cell>
          <cell r="I131">
            <v>76</v>
          </cell>
          <cell r="J131">
            <v>13.57</v>
          </cell>
          <cell r="K131">
            <v>13.57</v>
          </cell>
          <cell r="L131">
            <v>26.2</v>
          </cell>
          <cell r="M131">
            <v>28.3</v>
          </cell>
          <cell r="N131">
            <v>29</v>
          </cell>
          <cell r="O131" t="str">
            <v>10-200</v>
          </cell>
          <cell r="P131" t="b">
            <v>1</v>
          </cell>
          <cell r="S131" t="str">
            <v/>
          </cell>
          <cell r="T131">
            <v>1</v>
          </cell>
          <cell r="U131">
            <v>3</v>
          </cell>
          <cell r="X131" t="b">
            <v>1</v>
          </cell>
          <cell r="Y131" t="str">
            <v/>
          </cell>
          <cell r="AA131" t="str">
            <v/>
          </cell>
          <cell r="AB131">
            <v>76</v>
          </cell>
          <cell r="AC131" t="str">
            <v/>
          </cell>
          <cell r="AD131" t="str">
            <v>-</v>
          </cell>
          <cell r="AE131">
            <v>0.5</v>
          </cell>
          <cell r="AF131" t="str">
            <v>______</v>
          </cell>
          <cell r="AG131" t="str">
            <v/>
          </cell>
          <cell r="AH131" t="str">
            <v/>
          </cell>
          <cell r="AI131" t="b">
            <v>1</v>
          </cell>
          <cell r="AJ131" t="str">
            <v/>
          </cell>
          <cell r="AK131" t="str">
            <v>X</v>
          </cell>
        </row>
        <row r="132">
          <cell r="A132">
            <v>130</v>
          </cell>
          <cell r="B132" t="str">
            <v>Stiebel Eltron WPE-I 87 Premium WW</v>
          </cell>
          <cell r="E132" t="b">
            <v>1</v>
          </cell>
          <cell r="H132" t="str">
            <v/>
          </cell>
          <cell r="I132">
            <v>104.3</v>
          </cell>
          <cell r="J132">
            <v>17.47</v>
          </cell>
          <cell r="K132">
            <v>17.47</v>
          </cell>
          <cell r="L132">
            <v>37.700000000000003</v>
          </cell>
          <cell r="M132">
            <v>36.9</v>
          </cell>
          <cell r="N132">
            <v>37</v>
          </cell>
          <cell r="O132" t="str">
            <v>10-200</v>
          </cell>
          <cell r="P132" t="b">
            <v>1</v>
          </cell>
          <cell r="S132" t="str">
            <v/>
          </cell>
          <cell r="T132">
            <v>1</v>
          </cell>
          <cell r="U132">
            <v>3</v>
          </cell>
          <cell r="X132" t="b">
            <v>1</v>
          </cell>
          <cell r="Y132" t="str">
            <v/>
          </cell>
          <cell r="AA132" t="str">
            <v/>
          </cell>
          <cell r="AB132">
            <v>104.3</v>
          </cell>
          <cell r="AC132" t="str">
            <v/>
          </cell>
          <cell r="AD132" t="str">
            <v>-</v>
          </cell>
          <cell r="AE132">
            <v>0.5</v>
          </cell>
          <cell r="AF132" t="str">
            <v>______</v>
          </cell>
          <cell r="AG132" t="str">
            <v/>
          </cell>
          <cell r="AH132" t="str">
            <v/>
          </cell>
          <cell r="AI132" t="b">
            <v>1</v>
          </cell>
          <cell r="AJ132" t="str">
            <v/>
          </cell>
          <cell r="AK132" t="str">
            <v>X</v>
          </cell>
        </row>
        <row r="133">
          <cell r="A133">
            <v>131</v>
          </cell>
          <cell r="H133" t="str">
            <v/>
          </cell>
          <cell r="Y133" t="str">
            <v/>
          </cell>
        </row>
        <row r="134">
          <cell r="A134">
            <v>132</v>
          </cell>
          <cell r="B134" t="str">
            <v>Lüftungs-Integralgerät:</v>
          </cell>
          <cell r="H134" t="str">
            <v/>
          </cell>
          <cell r="Y134" t="str">
            <v/>
          </cell>
        </row>
        <row r="135">
          <cell r="A135">
            <v>133</v>
          </cell>
        </row>
        <row r="136">
          <cell r="A136">
            <v>134</v>
          </cell>
          <cell r="B136" t="str">
            <v>Stiebel Eltron LWZ 8 CS Trend</v>
          </cell>
          <cell r="E136" t="b">
            <v>1</v>
          </cell>
          <cell r="G136" t="b">
            <v>0</v>
          </cell>
          <cell r="H136">
            <v>8.8000000000000007</v>
          </cell>
          <cell r="I136">
            <v>5.16</v>
          </cell>
          <cell r="J136">
            <v>1.38</v>
          </cell>
          <cell r="K136">
            <v>1.38</v>
          </cell>
          <cell r="L136">
            <v>5.3</v>
          </cell>
          <cell r="M136">
            <v>6</v>
          </cell>
          <cell r="N136">
            <v>8</v>
          </cell>
          <cell r="O136" t="str">
            <v>10-201</v>
          </cell>
          <cell r="Q136" t="b">
            <v>1</v>
          </cell>
          <cell r="S136" t="str">
            <v/>
          </cell>
          <cell r="T136">
            <v>1</v>
          </cell>
          <cell r="U136">
            <v>3</v>
          </cell>
          <cell r="W136" t="b">
            <v>1</v>
          </cell>
          <cell r="Y136" t="str">
            <v/>
          </cell>
          <cell r="AA136" t="str">
            <v/>
          </cell>
          <cell r="AB136">
            <v>5.16</v>
          </cell>
          <cell r="AC136" t="str">
            <v/>
          </cell>
          <cell r="AD136">
            <v>1</v>
          </cell>
          <cell r="AE136">
            <v>1.3</v>
          </cell>
          <cell r="AF136" t="str">
            <v>______</v>
          </cell>
          <cell r="AG136" t="b">
            <v>1</v>
          </cell>
          <cell r="AH136" t="str">
            <v/>
          </cell>
          <cell r="AI136" t="str">
            <v/>
          </cell>
          <cell r="AJ136">
            <v>1</v>
          </cell>
          <cell r="AK136" t="str">
            <v>X</v>
          </cell>
          <cell r="AL136">
            <v>14.5</v>
          </cell>
        </row>
        <row r="137">
          <cell r="A137">
            <v>135</v>
          </cell>
          <cell r="B137" t="str">
            <v>Stiebel Eltron LWZ 8 CSE Premium</v>
          </cell>
          <cell r="E137" t="b">
            <v>1</v>
          </cell>
          <cell r="G137" t="b">
            <v>0</v>
          </cell>
          <cell r="H137">
            <v>8.8000000000000007</v>
          </cell>
          <cell r="I137">
            <v>5.16</v>
          </cell>
          <cell r="J137">
            <v>1.38</v>
          </cell>
          <cell r="K137">
            <v>1.38</v>
          </cell>
          <cell r="L137">
            <v>5.3</v>
          </cell>
          <cell r="M137">
            <v>6</v>
          </cell>
          <cell r="N137">
            <v>8</v>
          </cell>
          <cell r="O137" t="str">
            <v>10-201</v>
          </cell>
          <cell r="Q137" t="b">
            <v>1</v>
          </cell>
          <cell r="S137" t="str">
            <v/>
          </cell>
          <cell r="T137">
            <v>1</v>
          </cell>
          <cell r="U137">
            <v>3</v>
          </cell>
          <cell r="W137" t="b">
            <v>1</v>
          </cell>
          <cell r="Y137">
            <v>1</v>
          </cell>
          <cell r="Z137" t="b">
            <v>1</v>
          </cell>
          <cell r="AA137">
            <v>235</v>
          </cell>
          <cell r="AB137">
            <v>5.16</v>
          </cell>
          <cell r="AC137" t="str">
            <v/>
          </cell>
          <cell r="AD137">
            <v>1</v>
          </cell>
          <cell r="AE137">
            <v>1.3</v>
          </cell>
          <cell r="AF137" t="str">
            <v>______</v>
          </cell>
          <cell r="AG137" t="b">
            <v>1</v>
          </cell>
          <cell r="AH137" t="str">
            <v/>
          </cell>
          <cell r="AI137" t="str">
            <v/>
          </cell>
          <cell r="AJ137">
            <v>1</v>
          </cell>
          <cell r="AK137" t="str">
            <v>X</v>
          </cell>
          <cell r="AL137">
            <v>14.5</v>
          </cell>
        </row>
        <row r="138">
          <cell r="A138">
            <v>136</v>
          </cell>
        </row>
        <row r="139">
          <cell r="A139">
            <v>137</v>
          </cell>
          <cell r="B139" t="str">
            <v>----------------------------------------------------------</v>
          </cell>
        </row>
        <row r="140">
          <cell r="A140">
            <v>138</v>
          </cell>
        </row>
        <row r="141">
          <cell r="A141">
            <v>139</v>
          </cell>
          <cell r="B141" t="str">
            <v>Ältere Modelle</v>
          </cell>
        </row>
        <row r="142">
          <cell r="A142">
            <v>140</v>
          </cell>
        </row>
        <row r="143">
          <cell r="A143">
            <v>141</v>
          </cell>
          <cell r="B143" t="str">
            <v>Luft-Wasser-WPs</v>
          </cell>
        </row>
        <row r="144">
          <cell r="A144">
            <v>142</v>
          </cell>
        </row>
        <row r="145">
          <cell r="A145">
            <v>143</v>
          </cell>
          <cell r="B145" t="str">
            <v>Stiebel Eltron WPL 15 IS-2</v>
          </cell>
          <cell r="E145" t="b">
            <v>1</v>
          </cell>
          <cell r="G145" t="b">
            <v>0</v>
          </cell>
          <cell r="H145">
            <v>5.8</v>
          </cell>
          <cell r="I145">
            <v>4.75</v>
          </cell>
          <cell r="J145">
            <v>1.18</v>
          </cell>
          <cell r="K145">
            <v>1.18</v>
          </cell>
          <cell r="L145">
            <v>4.9000000000000004</v>
          </cell>
          <cell r="M145">
            <v>5</v>
          </cell>
          <cell r="N145">
            <v>6</v>
          </cell>
          <cell r="O145" t="str">
            <v>10-200</v>
          </cell>
          <cell r="Q145" t="b">
            <v>1</v>
          </cell>
          <cell r="S145" t="str">
            <v/>
          </cell>
          <cell r="T145">
            <v>1</v>
          </cell>
          <cell r="U145">
            <v>3</v>
          </cell>
          <cell r="W145" t="b">
            <v>1</v>
          </cell>
          <cell r="Y145" t="str">
            <v/>
          </cell>
          <cell r="AA145" t="str">
            <v/>
          </cell>
          <cell r="AB145">
            <v>4.75</v>
          </cell>
          <cell r="AC145" t="str">
            <v/>
          </cell>
          <cell r="AD145">
            <v>0.2</v>
          </cell>
          <cell r="AE145">
            <v>0.1</v>
          </cell>
          <cell r="AF145" t="str">
            <v>______</v>
          </cell>
          <cell r="AG145" t="b">
            <v>1</v>
          </cell>
          <cell r="AH145" t="str">
            <v/>
          </cell>
          <cell r="AI145" t="str">
            <v/>
          </cell>
          <cell r="AJ145" t="str">
            <v/>
          </cell>
          <cell r="AK145" t="str">
            <v>X</v>
          </cell>
          <cell r="AL145">
            <v>8.6</v>
          </cell>
        </row>
        <row r="146">
          <cell r="A146">
            <v>144</v>
          </cell>
          <cell r="B146" t="str">
            <v>Stiebel Eltron WPL 25 I-2</v>
          </cell>
          <cell r="E146" t="b">
            <v>1</v>
          </cell>
          <cell r="G146" t="b">
            <v>0</v>
          </cell>
          <cell r="H146">
            <v>5.8</v>
          </cell>
          <cell r="I146">
            <v>8.14</v>
          </cell>
          <cell r="J146">
            <v>2.09</v>
          </cell>
          <cell r="K146">
            <v>2.09</v>
          </cell>
          <cell r="L146">
            <v>8.9</v>
          </cell>
          <cell r="M146">
            <v>3</v>
          </cell>
          <cell r="N146">
            <v>5</v>
          </cell>
          <cell r="O146" t="str">
            <v>10-200</v>
          </cell>
          <cell r="P146" t="b">
            <v>1</v>
          </cell>
          <cell r="S146" t="str">
            <v xml:space="preserve"> </v>
          </cell>
          <cell r="T146">
            <v>1</v>
          </cell>
          <cell r="U146">
            <v>3</v>
          </cell>
          <cell r="W146" t="b">
            <v>1</v>
          </cell>
          <cell r="Y146" t="str">
            <v/>
          </cell>
          <cell r="AA146" t="str">
            <v/>
          </cell>
          <cell r="AB146">
            <v>8.14</v>
          </cell>
          <cell r="AC146" t="str">
            <v/>
          </cell>
          <cell r="AD146">
            <v>0.2</v>
          </cell>
          <cell r="AE146">
            <v>0.3</v>
          </cell>
          <cell r="AF146" t="str">
            <v>______</v>
          </cell>
          <cell r="AG146" t="b">
            <v>1</v>
          </cell>
          <cell r="AH146" t="str">
            <v/>
          </cell>
          <cell r="AI146" t="str">
            <v/>
          </cell>
          <cell r="AJ146" t="str">
            <v/>
          </cell>
          <cell r="AK146" t="str">
            <v>X</v>
          </cell>
          <cell r="AL146">
            <v>5.7</v>
          </cell>
        </row>
        <row r="147">
          <cell r="A147">
            <v>145</v>
          </cell>
          <cell r="B147" t="str">
            <v>Stiebel Eltron WPL 10 AC</v>
          </cell>
          <cell r="F147" t="b">
            <v>1</v>
          </cell>
          <cell r="G147" t="b">
            <v>0</v>
          </cell>
          <cell r="H147">
            <v>8.8000000000000007</v>
          </cell>
          <cell r="I147">
            <v>6.74</v>
          </cell>
          <cell r="J147">
            <v>1.92</v>
          </cell>
          <cell r="K147">
            <v>1.92</v>
          </cell>
          <cell r="L147">
            <v>2.9</v>
          </cell>
          <cell r="M147">
            <v>4.2</v>
          </cell>
          <cell r="N147">
            <v>22</v>
          </cell>
          <cell r="O147" t="str">
            <v>10-200</v>
          </cell>
          <cell r="P147" t="b">
            <v>1</v>
          </cell>
          <cell r="S147" t="str">
            <v/>
          </cell>
          <cell r="T147">
            <v>1</v>
          </cell>
          <cell r="U147">
            <v>3</v>
          </cell>
          <cell r="W147" t="b">
            <v>1</v>
          </cell>
          <cell r="Y147" t="str">
            <v/>
          </cell>
          <cell r="AA147" t="str">
            <v/>
          </cell>
          <cell r="AB147">
            <v>6.74</v>
          </cell>
          <cell r="AC147" t="str">
            <v/>
          </cell>
          <cell r="AD147">
            <v>0.2</v>
          </cell>
          <cell r="AE147">
            <v>0.1</v>
          </cell>
          <cell r="AF147" t="str">
            <v>______</v>
          </cell>
          <cell r="AG147" t="b">
            <v>1</v>
          </cell>
          <cell r="AH147" t="str">
            <v/>
          </cell>
          <cell r="AI147" t="str">
            <v/>
          </cell>
          <cell r="AJ147" t="str">
            <v/>
          </cell>
          <cell r="AK147" t="str">
            <v>X</v>
          </cell>
          <cell r="AL147">
            <v>12.8</v>
          </cell>
        </row>
        <row r="148">
          <cell r="A148">
            <v>146</v>
          </cell>
          <cell r="B148" t="str">
            <v>Stiebel Eltron WPL 10</v>
          </cell>
          <cell r="F148" t="b">
            <v>1</v>
          </cell>
          <cell r="G148" t="b">
            <v>0</v>
          </cell>
          <cell r="H148">
            <v>8.8000000000000007</v>
          </cell>
          <cell r="I148">
            <v>6.7</v>
          </cell>
          <cell r="J148">
            <v>2.1</v>
          </cell>
          <cell r="K148">
            <v>2.1</v>
          </cell>
          <cell r="L148">
            <v>3.5</v>
          </cell>
          <cell r="M148">
            <v>4.2</v>
          </cell>
          <cell r="N148" t="str">
            <v>&lt;25</v>
          </cell>
          <cell r="O148" t="str">
            <v>10-200</v>
          </cell>
          <cell r="P148" t="b">
            <v>1</v>
          </cell>
          <cell r="S148" t="str">
            <v/>
          </cell>
          <cell r="T148">
            <v>1</v>
          </cell>
          <cell r="U148">
            <v>3</v>
          </cell>
          <cell r="W148" t="b">
            <v>1</v>
          </cell>
          <cell r="Y148" t="str">
            <v/>
          </cell>
          <cell r="AA148" t="str">
            <v/>
          </cell>
          <cell r="AB148">
            <v>6.7</v>
          </cell>
          <cell r="AC148" t="str">
            <v/>
          </cell>
          <cell r="AD148">
            <v>0.2</v>
          </cell>
          <cell r="AE148">
            <v>0.1</v>
          </cell>
          <cell r="AF148" t="str">
            <v>______</v>
          </cell>
          <cell r="AG148" t="b">
            <v>1</v>
          </cell>
          <cell r="AH148" t="str">
            <v/>
          </cell>
          <cell r="AI148" t="str">
            <v/>
          </cell>
          <cell r="AJ148" t="str">
            <v/>
          </cell>
          <cell r="AK148" t="str">
            <v>X</v>
          </cell>
          <cell r="AL148">
            <v>14.4</v>
          </cell>
        </row>
        <row r="149">
          <cell r="A149">
            <v>147</v>
          </cell>
          <cell r="B149" t="str">
            <v>Stiebel Eltron WPL 33</v>
          </cell>
          <cell r="F149" t="b">
            <v>1</v>
          </cell>
          <cell r="G149" t="b">
            <v>0</v>
          </cell>
          <cell r="H149">
            <v>8.8000000000000007</v>
          </cell>
          <cell r="I149" t="str">
            <v>10.78/17.7</v>
          </cell>
          <cell r="J149">
            <v>6.1</v>
          </cell>
          <cell r="K149">
            <v>12.2</v>
          </cell>
          <cell r="L149">
            <v>11</v>
          </cell>
          <cell r="M149">
            <v>12.5</v>
          </cell>
          <cell r="N149">
            <v>26</v>
          </cell>
          <cell r="O149" t="str">
            <v>10-200</v>
          </cell>
          <cell r="P149" t="b">
            <v>1</v>
          </cell>
          <cell r="S149" t="str">
            <v/>
          </cell>
          <cell r="T149">
            <v>2</v>
          </cell>
          <cell r="U149">
            <v>3</v>
          </cell>
          <cell r="W149" t="b">
            <v>1</v>
          </cell>
          <cell r="Y149" t="str">
            <v/>
          </cell>
          <cell r="AA149" t="str">
            <v/>
          </cell>
          <cell r="AB149" t="str">
            <v>10.78/17.7</v>
          </cell>
          <cell r="AC149" t="str">
            <v/>
          </cell>
          <cell r="AD149">
            <v>0.3</v>
          </cell>
          <cell r="AE149">
            <v>0.2</v>
          </cell>
          <cell r="AF149" t="str">
            <v>______</v>
          </cell>
          <cell r="AG149" t="b">
            <v>1</v>
          </cell>
          <cell r="AH149" t="str">
            <v/>
          </cell>
          <cell r="AI149" t="str">
            <v/>
          </cell>
          <cell r="AJ149" t="str">
            <v/>
          </cell>
          <cell r="AK149" t="str">
            <v>X</v>
          </cell>
          <cell r="AL149">
            <v>35</v>
          </cell>
        </row>
        <row r="150">
          <cell r="A150">
            <v>148</v>
          </cell>
          <cell r="B150" t="str">
            <v>Stiebel Eltron WPL 33 HT</v>
          </cell>
          <cell r="E150" t="b">
            <v>1</v>
          </cell>
          <cell r="G150" t="b">
            <v>0</v>
          </cell>
          <cell r="H150">
            <v>8.8000000000000007</v>
          </cell>
          <cell r="I150">
            <v>7.45</v>
          </cell>
          <cell r="J150">
            <v>2.15</v>
          </cell>
          <cell r="K150">
            <v>2.15</v>
          </cell>
          <cell r="L150">
            <v>10.6</v>
          </cell>
          <cell r="M150">
            <v>18</v>
          </cell>
          <cell r="N150">
            <v>18</v>
          </cell>
          <cell r="O150" t="str">
            <v>10-200</v>
          </cell>
          <cell r="P150" t="b">
            <v>1</v>
          </cell>
          <cell r="S150" t="str">
            <v/>
          </cell>
          <cell r="T150">
            <v>1</v>
          </cell>
          <cell r="U150">
            <v>3</v>
          </cell>
          <cell r="W150" t="b">
            <v>1</v>
          </cell>
          <cell r="Y150" t="str">
            <v/>
          </cell>
          <cell r="AA150" t="str">
            <v/>
          </cell>
          <cell r="AB150">
            <v>7.45</v>
          </cell>
          <cell r="AC150" t="str">
            <v/>
          </cell>
          <cell r="AD150">
            <v>0.2</v>
          </cell>
          <cell r="AE150">
            <v>0.1</v>
          </cell>
          <cell r="AF150" t="str">
            <v>______</v>
          </cell>
          <cell r="AG150" t="b">
            <v>1</v>
          </cell>
          <cell r="AH150" t="str">
            <v/>
          </cell>
          <cell r="AI150" t="str">
            <v/>
          </cell>
          <cell r="AJ150" t="str">
            <v/>
          </cell>
          <cell r="AK150" t="str">
            <v>X</v>
          </cell>
          <cell r="AL150">
            <v>7</v>
          </cell>
        </row>
        <row r="151">
          <cell r="A151">
            <v>149</v>
          </cell>
          <cell r="B151" t="str">
            <v>Stiebel Eltron WPL 47 A</v>
          </cell>
          <cell r="F151" t="b">
            <v>1</v>
          </cell>
          <cell r="H151" t="str">
            <v/>
          </cell>
          <cell r="I151">
            <v>26.46</v>
          </cell>
          <cell r="J151">
            <v>7.48</v>
          </cell>
          <cell r="K151">
            <v>7.48</v>
          </cell>
          <cell r="L151">
            <v>13.4</v>
          </cell>
          <cell r="M151">
            <v>22</v>
          </cell>
          <cell r="N151">
            <v>70</v>
          </cell>
          <cell r="O151" t="str">
            <v>10-200</v>
          </cell>
          <cell r="P151" t="b">
            <v>1</v>
          </cell>
          <cell r="S151" t="str">
            <v/>
          </cell>
          <cell r="T151">
            <v>1</v>
          </cell>
          <cell r="U151">
            <v>3</v>
          </cell>
          <cell r="W151" t="b">
            <v>1</v>
          </cell>
          <cell r="Y151" t="str">
            <v/>
          </cell>
          <cell r="AA151" t="str">
            <v/>
          </cell>
          <cell r="AB151">
            <v>26.46</v>
          </cell>
          <cell r="AC151" t="str">
            <v/>
          </cell>
          <cell r="AD151">
            <v>0.2</v>
          </cell>
          <cell r="AE151">
            <v>0.1</v>
          </cell>
          <cell r="AF151" t="str">
            <v>______</v>
          </cell>
          <cell r="AG151" t="b">
            <v>1</v>
          </cell>
          <cell r="AH151" t="str">
            <v/>
          </cell>
          <cell r="AI151" t="str">
            <v/>
          </cell>
          <cell r="AJ151" t="str">
            <v/>
          </cell>
          <cell r="AK151" t="str">
            <v>X</v>
          </cell>
          <cell r="AL151">
            <v>19.3</v>
          </cell>
        </row>
        <row r="152">
          <cell r="A152">
            <v>150</v>
          </cell>
          <cell r="B152" t="str">
            <v>Stiebel Eltron WPL 57 A</v>
          </cell>
          <cell r="F152" t="b">
            <v>1</v>
          </cell>
          <cell r="H152" t="str">
            <v/>
          </cell>
          <cell r="I152">
            <v>29.92</v>
          </cell>
          <cell r="J152">
            <v>9.1199999999999992</v>
          </cell>
          <cell r="K152">
            <v>9.1199999999999992</v>
          </cell>
          <cell r="L152">
            <v>15.1</v>
          </cell>
          <cell r="M152">
            <v>23</v>
          </cell>
          <cell r="N152">
            <v>78</v>
          </cell>
          <cell r="O152" t="str">
            <v>10-200</v>
          </cell>
          <cell r="P152" t="b">
            <v>1</v>
          </cell>
          <cell r="S152" t="str">
            <v/>
          </cell>
          <cell r="T152">
            <v>1</v>
          </cell>
          <cell r="U152">
            <v>3</v>
          </cell>
          <cell r="W152" t="b">
            <v>1</v>
          </cell>
          <cell r="Y152" t="str">
            <v/>
          </cell>
          <cell r="AA152" t="str">
            <v/>
          </cell>
          <cell r="AB152">
            <v>29.92</v>
          </cell>
          <cell r="AC152" t="str">
            <v/>
          </cell>
          <cell r="AD152">
            <v>0.2</v>
          </cell>
          <cell r="AE152">
            <v>0.1</v>
          </cell>
          <cell r="AF152" t="str">
            <v>______</v>
          </cell>
          <cell r="AG152" t="b">
            <v>1</v>
          </cell>
          <cell r="AH152" t="str">
            <v/>
          </cell>
          <cell r="AI152" t="str">
            <v/>
          </cell>
          <cell r="AJ152" t="str">
            <v/>
          </cell>
          <cell r="AK152" t="str">
            <v>X</v>
          </cell>
          <cell r="AL152">
            <v>7</v>
          </cell>
        </row>
        <row r="153">
          <cell r="A153">
            <v>151</v>
          </cell>
          <cell r="B153" t="str">
            <v>Stiebel Eltron WPL 44 AC</v>
          </cell>
          <cell r="F153" t="b">
            <v>1</v>
          </cell>
          <cell r="I153">
            <v>21.8</v>
          </cell>
          <cell r="J153">
            <v>5.2</v>
          </cell>
          <cell r="K153">
            <v>5.2</v>
          </cell>
          <cell r="L153">
            <v>8.4</v>
          </cell>
          <cell r="M153">
            <v>10.6</v>
          </cell>
          <cell r="N153">
            <v>49.5</v>
          </cell>
          <cell r="O153" t="str">
            <v>10-200</v>
          </cell>
          <cell r="P153" t="b">
            <v>1</v>
          </cell>
          <cell r="S153" t="str">
            <v/>
          </cell>
          <cell r="T153">
            <v>1</v>
          </cell>
          <cell r="U153">
            <v>3</v>
          </cell>
          <cell r="W153" t="b">
            <v>1</v>
          </cell>
          <cell r="Y153" t="str">
            <v/>
          </cell>
          <cell r="AA153" t="str">
            <v/>
          </cell>
          <cell r="AB153">
            <v>21.8</v>
          </cell>
          <cell r="AC153" t="str">
            <v/>
          </cell>
          <cell r="AD153">
            <v>0.2</v>
          </cell>
          <cell r="AE153">
            <v>0.1</v>
          </cell>
          <cell r="AF153" t="str">
            <v>______</v>
          </cell>
          <cell r="AG153" t="b">
            <v>1</v>
          </cell>
          <cell r="AH153" t="str">
            <v/>
          </cell>
          <cell r="AI153" t="str">
            <v/>
          </cell>
          <cell r="AJ153" t="str">
            <v/>
          </cell>
          <cell r="AK153" t="str">
            <v>X</v>
          </cell>
          <cell r="AL153">
            <v>10.4</v>
          </cell>
        </row>
        <row r="154">
          <cell r="A154">
            <v>152</v>
          </cell>
          <cell r="B154" t="str">
            <v>Stiebel Eltron WPL 60 AC</v>
          </cell>
          <cell r="F154" t="b">
            <v>1</v>
          </cell>
          <cell r="I154">
            <v>30.3</v>
          </cell>
          <cell r="J154">
            <v>7.4</v>
          </cell>
          <cell r="K154">
            <v>7.4</v>
          </cell>
          <cell r="L154">
            <v>10.6</v>
          </cell>
          <cell r="M154">
            <v>15</v>
          </cell>
          <cell r="N154">
            <v>63.5</v>
          </cell>
          <cell r="O154" t="str">
            <v>10-200</v>
          </cell>
          <cell r="P154" t="b">
            <v>1</v>
          </cell>
          <cell r="S154" t="str">
            <v/>
          </cell>
          <cell r="T154">
            <v>1</v>
          </cell>
          <cell r="U154">
            <v>3</v>
          </cell>
          <cell r="W154" t="b">
            <v>1</v>
          </cell>
          <cell r="Y154" t="str">
            <v/>
          </cell>
          <cell r="AA154" t="str">
            <v/>
          </cell>
          <cell r="AB154">
            <v>30.3</v>
          </cell>
          <cell r="AC154" t="str">
            <v/>
          </cell>
          <cell r="AD154">
            <v>0.2</v>
          </cell>
          <cell r="AE154">
            <v>0.1</v>
          </cell>
          <cell r="AF154" t="str">
            <v>______</v>
          </cell>
          <cell r="AG154" t="b">
            <v>1</v>
          </cell>
          <cell r="AH154" t="str">
            <v/>
          </cell>
          <cell r="AI154" t="str">
            <v/>
          </cell>
          <cell r="AJ154" t="str">
            <v/>
          </cell>
          <cell r="AK154" t="str">
            <v>X</v>
          </cell>
          <cell r="AL154">
            <v>8.6</v>
          </cell>
        </row>
        <row r="155">
          <cell r="A155">
            <v>153</v>
          </cell>
          <cell r="B155" t="str">
            <v>Stiebel Eltron WPL 130 AC</v>
          </cell>
          <cell r="F155" t="b">
            <v>1</v>
          </cell>
          <cell r="I155">
            <v>65.099999999999994</v>
          </cell>
          <cell r="J155">
            <v>18.100000000000001</v>
          </cell>
          <cell r="K155">
            <v>18.100000000000001</v>
          </cell>
          <cell r="L155">
            <v>27.5</v>
          </cell>
          <cell r="M155">
            <v>32</v>
          </cell>
          <cell r="N155">
            <v>124</v>
          </cell>
          <cell r="O155" t="str">
            <v>10-200</v>
          </cell>
          <cell r="P155" t="b">
            <v>1</v>
          </cell>
          <cell r="S155" t="str">
            <v/>
          </cell>
          <cell r="T155">
            <v>1</v>
          </cell>
          <cell r="U155">
            <v>3</v>
          </cell>
          <cell r="W155" t="b">
            <v>1</v>
          </cell>
          <cell r="Y155" t="str">
            <v/>
          </cell>
          <cell r="AA155" t="str">
            <v/>
          </cell>
          <cell r="AB155">
            <v>65.099999999999994</v>
          </cell>
          <cell r="AC155" t="str">
            <v/>
          </cell>
          <cell r="AD155">
            <v>0.2</v>
          </cell>
          <cell r="AE155">
            <v>0.1</v>
          </cell>
          <cell r="AF155" t="str">
            <v>______</v>
          </cell>
          <cell r="AG155" t="b">
            <v>1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>X</v>
          </cell>
          <cell r="AL155">
            <v>12.2</v>
          </cell>
        </row>
        <row r="156">
          <cell r="A156">
            <v>154</v>
          </cell>
          <cell r="B156" t="str">
            <v>Stiebel Eltron WPL-S 18 HK</v>
          </cell>
          <cell r="F156" t="b">
            <v>1</v>
          </cell>
          <cell r="I156">
            <v>21.8</v>
          </cell>
          <cell r="J156">
            <v>5.2</v>
          </cell>
          <cell r="K156">
            <v>5.2</v>
          </cell>
          <cell r="L156">
            <v>8.4</v>
          </cell>
          <cell r="M156">
            <v>10.6</v>
          </cell>
          <cell r="N156">
            <v>49.5</v>
          </cell>
          <cell r="O156" t="str">
            <v>10-200</v>
          </cell>
          <cell r="P156" t="b">
            <v>1</v>
          </cell>
          <cell r="S156" t="str">
            <v/>
          </cell>
          <cell r="T156">
            <v>1</v>
          </cell>
          <cell r="U156">
            <v>3</v>
          </cell>
          <cell r="W156" t="b">
            <v>1</v>
          </cell>
          <cell r="Y156" t="str">
            <v/>
          </cell>
          <cell r="AA156" t="str">
            <v/>
          </cell>
          <cell r="AB156">
            <v>21.8</v>
          </cell>
          <cell r="AC156" t="str">
            <v/>
          </cell>
          <cell r="AD156">
            <v>0.2</v>
          </cell>
          <cell r="AE156">
            <v>0.1</v>
          </cell>
          <cell r="AF156" t="str">
            <v>______</v>
          </cell>
          <cell r="AG156" t="b">
            <v>1</v>
          </cell>
          <cell r="AH156" t="str">
            <v/>
          </cell>
          <cell r="AI156" t="str">
            <v/>
          </cell>
          <cell r="AJ156" t="str">
            <v/>
          </cell>
          <cell r="AK156" t="str">
            <v>X</v>
          </cell>
          <cell r="AL156">
            <v>10.4</v>
          </cell>
        </row>
        <row r="157">
          <cell r="A157">
            <v>155</v>
          </cell>
          <cell r="B157" t="str">
            <v>Stiebel Eltron WPL-S 25 HK</v>
          </cell>
          <cell r="F157" t="b">
            <v>1</v>
          </cell>
          <cell r="I157">
            <v>30.3</v>
          </cell>
          <cell r="J157">
            <v>7.4</v>
          </cell>
          <cell r="K157">
            <v>7.4</v>
          </cell>
          <cell r="L157">
            <v>10.6</v>
          </cell>
          <cell r="M157">
            <v>15</v>
          </cell>
          <cell r="N157">
            <v>63.5</v>
          </cell>
          <cell r="O157" t="str">
            <v>10-200</v>
          </cell>
          <cell r="P157" t="b">
            <v>1</v>
          </cell>
          <cell r="S157" t="str">
            <v/>
          </cell>
          <cell r="T157">
            <v>1</v>
          </cell>
          <cell r="U157">
            <v>3</v>
          </cell>
          <cell r="W157" t="b">
            <v>1</v>
          </cell>
          <cell r="Y157" t="str">
            <v/>
          </cell>
          <cell r="AA157" t="str">
            <v/>
          </cell>
          <cell r="AB157">
            <v>30.3</v>
          </cell>
          <cell r="AC157" t="str">
            <v/>
          </cell>
          <cell r="AD157">
            <v>0.2</v>
          </cell>
          <cell r="AE157">
            <v>0.1</v>
          </cell>
          <cell r="AF157" t="str">
            <v>______</v>
          </cell>
          <cell r="AG157" t="b">
            <v>1</v>
          </cell>
          <cell r="AH157" t="str">
            <v/>
          </cell>
          <cell r="AI157" t="str">
            <v/>
          </cell>
          <cell r="AJ157" t="str">
            <v/>
          </cell>
          <cell r="AK157" t="str">
            <v>X</v>
          </cell>
          <cell r="AL157">
            <v>8.6</v>
          </cell>
        </row>
        <row r="158">
          <cell r="A158">
            <v>156</v>
          </cell>
        </row>
        <row r="159">
          <cell r="A159">
            <v>157</v>
          </cell>
          <cell r="B159" t="str">
            <v>Sole-Wasser-WPs</v>
          </cell>
        </row>
        <row r="160">
          <cell r="A160">
            <v>158</v>
          </cell>
        </row>
        <row r="161">
          <cell r="A161">
            <v>159</v>
          </cell>
          <cell r="B161" t="str">
            <v>Stiebel Eltron WPF 04 SW</v>
          </cell>
          <cell r="F161" t="b">
            <v>1</v>
          </cell>
          <cell r="G161" t="b">
            <v>0</v>
          </cell>
          <cell r="H161">
            <v>8.8000000000000007</v>
          </cell>
          <cell r="I161">
            <v>4.7699999999999996</v>
          </cell>
          <cell r="J161">
            <v>1.06</v>
          </cell>
          <cell r="K161">
            <v>1.06</v>
          </cell>
          <cell r="L161">
            <v>2.0499999999999998</v>
          </cell>
          <cell r="M161">
            <v>2.4</v>
          </cell>
          <cell r="N161">
            <v>27</v>
          </cell>
          <cell r="O161" t="str">
            <v>10-200</v>
          </cell>
          <cell r="P161" t="b">
            <v>1</v>
          </cell>
          <cell r="S161" t="str">
            <v/>
          </cell>
          <cell r="T161">
            <v>1</v>
          </cell>
          <cell r="U161">
            <v>3</v>
          </cell>
          <cell r="V161" t="b">
            <v>1</v>
          </cell>
          <cell r="Y161" t="str">
            <v/>
          </cell>
          <cell r="AA161" t="str">
            <v/>
          </cell>
          <cell r="AB161">
            <v>4.7699999999999996</v>
          </cell>
          <cell r="AC161" t="str">
            <v/>
          </cell>
          <cell r="AD161" t="str">
            <v>-</v>
          </cell>
          <cell r="AE161">
            <v>0.1</v>
          </cell>
          <cell r="AF161" t="str">
            <v>______</v>
          </cell>
          <cell r="AG161" t="str">
            <v/>
          </cell>
          <cell r="AH161" t="str">
            <v/>
          </cell>
          <cell r="AI161" t="b">
            <v>1</v>
          </cell>
          <cell r="AJ161" t="str">
            <v/>
          </cell>
          <cell r="AK161" t="str">
            <v>X</v>
          </cell>
          <cell r="AL161">
            <v>13.7</v>
          </cell>
        </row>
        <row r="162">
          <cell r="A162">
            <v>160</v>
          </cell>
          <cell r="B162" t="str">
            <v>Stiebel Eltron WPF 05 SW</v>
          </cell>
          <cell r="F162" t="b">
            <v>1</v>
          </cell>
          <cell r="G162" t="b">
            <v>0</v>
          </cell>
          <cell r="H162">
            <v>8.8000000000000007</v>
          </cell>
          <cell r="I162">
            <v>5.82</v>
          </cell>
          <cell r="J162">
            <v>1.21</v>
          </cell>
          <cell r="K162">
            <v>1.21</v>
          </cell>
          <cell r="L162">
            <v>2.38</v>
          </cell>
          <cell r="M162">
            <v>2.8</v>
          </cell>
          <cell r="N162">
            <v>27</v>
          </cell>
          <cell r="O162" t="str">
            <v>10-200</v>
          </cell>
          <cell r="P162" t="b">
            <v>1</v>
          </cell>
          <cell r="S162" t="str">
            <v/>
          </cell>
          <cell r="T162">
            <v>1</v>
          </cell>
          <cell r="U162">
            <v>3</v>
          </cell>
          <cell r="V162" t="b">
            <v>1</v>
          </cell>
          <cell r="Y162" t="str">
            <v/>
          </cell>
          <cell r="AA162" t="str">
            <v/>
          </cell>
          <cell r="AB162">
            <v>5.82</v>
          </cell>
          <cell r="AC162" t="str">
            <v/>
          </cell>
          <cell r="AD162" t="str">
            <v>-</v>
          </cell>
          <cell r="AE162">
            <v>0.1</v>
          </cell>
          <cell r="AF162" t="str">
            <v>______</v>
          </cell>
          <cell r="AG162" t="str">
            <v/>
          </cell>
          <cell r="AH162" t="str">
            <v/>
          </cell>
          <cell r="AI162" t="b">
            <v>1</v>
          </cell>
          <cell r="AJ162" t="str">
            <v/>
          </cell>
          <cell r="AK162" t="str">
            <v>X</v>
          </cell>
          <cell r="AL162">
            <v>10.5</v>
          </cell>
        </row>
        <row r="163">
          <cell r="A163">
            <v>161</v>
          </cell>
          <cell r="B163" t="str">
            <v>Stiebel Eltron WPF 07 SW</v>
          </cell>
          <cell r="F163" t="b">
            <v>1</v>
          </cell>
          <cell r="G163" t="b">
            <v>0</v>
          </cell>
          <cell r="H163">
            <v>8.8000000000000007</v>
          </cell>
          <cell r="I163">
            <v>7.5</v>
          </cell>
          <cell r="J163">
            <v>1.55</v>
          </cell>
          <cell r="K163">
            <v>1.55</v>
          </cell>
          <cell r="L163">
            <v>3</v>
          </cell>
          <cell r="M163">
            <v>3.5</v>
          </cell>
          <cell r="N163">
            <v>20</v>
          </cell>
          <cell r="O163" t="str">
            <v>10-200</v>
          </cell>
          <cell r="P163" t="b">
            <v>1</v>
          </cell>
          <cell r="S163" t="str">
            <v/>
          </cell>
          <cell r="T163">
            <v>1</v>
          </cell>
          <cell r="U163">
            <v>3</v>
          </cell>
          <cell r="V163" t="b">
            <v>1</v>
          </cell>
          <cell r="Y163" t="str">
            <v/>
          </cell>
          <cell r="AA163" t="str">
            <v/>
          </cell>
          <cell r="AB163">
            <v>7.5</v>
          </cell>
          <cell r="AC163" t="str">
            <v/>
          </cell>
          <cell r="AD163" t="str">
            <v>-</v>
          </cell>
          <cell r="AE163">
            <v>0.1</v>
          </cell>
          <cell r="AF163" t="str">
            <v>______</v>
          </cell>
          <cell r="AG163" t="str">
            <v/>
          </cell>
          <cell r="AH163" t="str">
            <v/>
          </cell>
          <cell r="AI163" t="b">
            <v>1</v>
          </cell>
          <cell r="AJ163" t="str">
            <v/>
          </cell>
          <cell r="AK163" t="str">
            <v>X</v>
          </cell>
          <cell r="AL163">
            <v>8.1</v>
          </cell>
        </row>
        <row r="164">
          <cell r="A164">
            <v>162</v>
          </cell>
          <cell r="B164" t="str">
            <v>Stiebel Eltron WPF 10 SW</v>
          </cell>
          <cell r="F164" t="b">
            <v>1</v>
          </cell>
          <cell r="G164" t="b">
            <v>0</v>
          </cell>
          <cell r="H164">
            <v>8.8000000000000007</v>
          </cell>
          <cell r="I164">
            <v>10.31</v>
          </cell>
          <cell r="J164">
            <v>2.0499999999999998</v>
          </cell>
          <cell r="K164">
            <v>2.0499999999999998</v>
          </cell>
          <cell r="L164">
            <v>3.82</v>
          </cell>
          <cell r="M164">
            <v>4.5999999999999996</v>
          </cell>
          <cell r="N164">
            <v>23</v>
          </cell>
          <cell r="O164" t="str">
            <v>10-200</v>
          </cell>
          <cell r="P164" t="b">
            <v>1</v>
          </cell>
          <cell r="S164" t="str">
            <v/>
          </cell>
          <cell r="T164">
            <v>1</v>
          </cell>
          <cell r="U164">
            <v>3</v>
          </cell>
          <cell r="V164" t="b">
            <v>1</v>
          </cell>
          <cell r="Y164" t="str">
            <v/>
          </cell>
          <cell r="AA164" t="str">
            <v/>
          </cell>
          <cell r="AB164">
            <v>10.31</v>
          </cell>
          <cell r="AC164" t="str">
            <v/>
          </cell>
          <cell r="AD164" t="str">
            <v>-</v>
          </cell>
          <cell r="AE164">
            <v>0.1</v>
          </cell>
          <cell r="AF164" t="str">
            <v>______</v>
          </cell>
          <cell r="AG164" t="str">
            <v/>
          </cell>
          <cell r="AH164" t="str">
            <v/>
          </cell>
          <cell r="AI164" t="b">
            <v>1</v>
          </cell>
          <cell r="AJ164" t="str">
            <v/>
          </cell>
          <cell r="AK164" t="str">
            <v>X</v>
          </cell>
          <cell r="AL164">
            <v>9.4</v>
          </cell>
        </row>
        <row r="165">
          <cell r="A165">
            <v>163</v>
          </cell>
          <cell r="B165" t="str">
            <v>Stiebel Eltron WPF 13 SW</v>
          </cell>
          <cell r="F165" t="b">
            <v>1</v>
          </cell>
          <cell r="G165" t="b">
            <v>0</v>
          </cell>
          <cell r="H165">
            <v>8.8000000000000007</v>
          </cell>
          <cell r="I165">
            <v>13.31</v>
          </cell>
          <cell r="J165">
            <v>2.73</v>
          </cell>
          <cell r="K165">
            <v>2.73</v>
          </cell>
          <cell r="L165">
            <v>5.14</v>
          </cell>
          <cell r="M165">
            <v>5.8</v>
          </cell>
          <cell r="N165">
            <v>23</v>
          </cell>
          <cell r="O165" t="str">
            <v>10-200</v>
          </cell>
          <cell r="P165" t="b">
            <v>1</v>
          </cell>
          <cell r="S165" t="str">
            <v/>
          </cell>
          <cell r="T165">
            <v>1</v>
          </cell>
          <cell r="U165">
            <v>3</v>
          </cell>
          <cell r="V165" t="b">
            <v>1</v>
          </cell>
          <cell r="Y165" t="str">
            <v/>
          </cell>
          <cell r="AA165" t="str">
            <v/>
          </cell>
          <cell r="AB165">
            <v>13.31</v>
          </cell>
          <cell r="AC165" t="str">
            <v/>
          </cell>
          <cell r="AD165" t="str">
            <v>-</v>
          </cell>
          <cell r="AE165">
            <v>0.1</v>
          </cell>
          <cell r="AF165" t="str">
            <v>______</v>
          </cell>
          <cell r="AG165" t="str">
            <v/>
          </cell>
          <cell r="AH165" t="str">
            <v/>
          </cell>
          <cell r="AI165" t="b">
            <v>1</v>
          </cell>
          <cell r="AJ165" t="str">
            <v/>
          </cell>
          <cell r="AK165" t="str">
            <v>X</v>
          </cell>
          <cell r="AL165">
            <v>10.3</v>
          </cell>
        </row>
        <row r="166">
          <cell r="A166">
            <v>164</v>
          </cell>
          <cell r="B166" t="str">
            <v>Stiebel Eltron WPF 16 SW</v>
          </cell>
          <cell r="F166" t="b">
            <v>1</v>
          </cell>
          <cell r="G166" t="b">
            <v>0</v>
          </cell>
          <cell r="H166">
            <v>8.8000000000000007</v>
          </cell>
          <cell r="I166">
            <v>17.02</v>
          </cell>
          <cell r="J166">
            <v>3.75</v>
          </cell>
          <cell r="K166">
            <v>3.75</v>
          </cell>
          <cell r="L166">
            <v>6.82</v>
          </cell>
          <cell r="M166">
            <v>8</v>
          </cell>
          <cell r="N166">
            <v>25</v>
          </cell>
          <cell r="O166" t="str">
            <v>10-200</v>
          </cell>
          <cell r="P166" t="b">
            <v>1</v>
          </cell>
          <cell r="S166" t="str">
            <v/>
          </cell>
          <cell r="T166">
            <v>1</v>
          </cell>
          <cell r="U166">
            <v>3</v>
          </cell>
          <cell r="V166" t="b">
            <v>1</v>
          </cell>
          <cell r="Y166" t="str">
            <v/>
          </cell>
          <cell r="AA166" t="str">
            <v/>
          </cell>
          <cell r="AB166">
            <v>17.02</v>
          </cell>
          <cell r="AC166" t="str">
            <v/>
          </cell>
          <cell r="AD166" t="str">
            <v>-</v>
          </cell>
          <cell r="AE166">
            <v>0.1</v>
          </cell>
          <cell r="AF166" t="str">
            <v>______</v>
          </cell>
          <cell r="AG166" t="str">
            <v/>
          </cell>
          <cell r="AH166" t="str">
            <v/>
          </cell>
          <cell r="AI166" t="b">
            <v>1</v>
          </cell>
          <cell r="AJ166" t="str">
            <v/>
          </cell>
          <cell r="AK166" t="str">
            <v>X</v>
          </cell>
          <cell r="AL166">
            <v>12.8</v>
          </cell>
        </row>
        <row r="167">
          <cell r="A167">
            <v>165</v>
          </cell>
          <cell r="B167" t="str">
            <v>Stiebel Eltron WPF 10 M SW</v>
          </cell>
          <cell r="F167" t="b">
            <v>1</v>
          </cell>
          <cell r="H167" t="str">
            <v/>
          </cell>
          <cell r="I167">
            <v>10.02</v>
          </cell>
          <cell r="J167">
            <v>2.23</v>
          </cell>
          <cell r="K167">
            <v>2.23</v>
          </cell>
          <cell r="L167">
            <v>3.7</v>
          </cell>
          <cell r="M167">
            <v>4.3</v>
          </cell>
          <cell r="N167">
            <v>27</v>
          </cell>
          <cell r="O167" t="str">
            <v>10-200</v>
          </cell>
          <cell r="P167" t="b">
            <v>1</v>
          </cell>
          <cell r="S167" t="str">
            <v/>
          </cell>
          <cell r="T167">
            <v>1</v>
          </cell>
          <cell r="U167">
            <v>3</v>
          </cell>
          <cell r="V167" t="b">
            <v>1</v>
          </cell>
          <cell r="Y167" t="str">
            <v/>
          </cell>
          <cell r="AA167" t="str">
            <v/>
          </cell>
          <cell r="AB167">
            <v>10.02</v>
          </cell>
          <cell r="AC167" t="str">
            <v/>
          </cell>
          <cell r="AD167" t="str">
            <v>-</v>
          </cell>
          <cell r="AE167">
            <v>0.1</v>
          </cell>
          <cell r="AF167" t="str">
            <v>______</v>
          </cell>
          <cell r="AG167" t="str">
            <v/>
          </cell>
          <cell r="AH167" t="str">
            <v/>
          </cell>
          <cell r="AI167" t="b">
            <v>1</v>
          </cell>
          <cell r="AJ167" t="str">
            <v/>
          </cell>
          <cell r="AK167" t="str">
            <v>X</v>
          </cell>
          <cell r="AL167">
            <v>14.4</v>
          </cell>
        </row>
        <row r="168">
          <cell r="A168">
            <v>166</v>
          </cell>
          <cell r="B168" t="str">
            <v>Stiebel Eltron WPF 13 M SW</v>
          </cell>
          <cell r="F168" t="b">
            <v>1</v>
          </cell>
          <cell r="H168" t="str">
            <v/>
          </cell>
          <cell r="I168">
            <v>12.98</v>
          </cell>
          <cell r="J168">
            <v>2.84</v>
          </cell>
          <cell r="K168">
            <v>2.84</v>
          </cell>
          <cell r="L168">
            <v>4.5999999999999996</v>
          </cell>
          <cell r="M168">
            <v>5.8</v>
          </cell>
          <cell r="N168">
            <v>28</v>
          </cell>
          <cell r="O168" t="str">
            <v>10-200</v>
          </cell>
          <cell r="P168" t="b">
            <v>1</v>
          </cell>
          <cell r="S168" t="str">
            <v/>
          </cell>
          <cell r="T168">
            <v>1</v>
          </cell>
          <cell r="U168">
            <v>3</v>
          </cell>
          <cell r="V168" t="b">
            <v>1</v>
          </cell>
          <cell r="Y168" t="str">
            <v/>
          </cell>
          <cell r="AA168" t="str">
            <v/>
          </cell>
          <cell r="AB168">
            <v>12.98</v>
          </cell>
          <cell r="AC168" t="str">
            <v/>
          </cell>
          <cell r="AD168" t="str">
            <v>-</v>
          </cell>
          <cell r="AE168">
            <v>0.1</v>
          </cell>
          <cell r="AF168" t="str">
            <v>______</v>
          </cell>
          <cell r="AG168" t="str">
            <v/>
          </cell>
          <cell r="AH168" t="str">
            <v/>
          </cell>
          <cell r="AI168" t="b">
            <v>1</v>
          </cell>
          <cell r="AJ168" t="str">
            <v/>
          </cell>
          <cell r="AK168" t="str">
            <v>X</v>
          </cell>
          <cell r="AL168">
            <v>9.5</v>
          </cell>
        </row>
        <row r="169">
          <cell r="A169">
            <v>167</v>
          </cell>
          <cell r="B169" t="str">
            <v>Stiebel Eltron WPF 16 M SW</v>
          </cell>
          <cell r="F169" t="b">
            <v>1</v>
          </cell>
          <cell r="H169" t="str">
            <v/>
          </cell>
          <cell r="I169">
            <v>16.989999999999998</v>
          </cell>
          <cell r="J169">
            <v>3.91</v>
          </cell>
          <cell r="K169">
            <v>3.91</v>
          </cell>
          <cell r="L169">
            <v>6.4</v>
          </cell>
          <cell r="M169">
            <v>6.6</v>
          </cell>
          <cell r="N169">
            <v>29</v>
          </cell>
          <cell r="O169" t="str">
            <v>10-200</v>
          </cell>
          <cell r="P169" t="b">
            <v>1</v>
          </cell>
          <cell r="S169" t="str">
            <v/>
          </cell>
          <cell r="T169">
            <v>1</v>
          </cell>
          <cell r="U169">
            <v>3</v>
          </cell>
          <cell r="V169" t="b">
            <v>1</v>
          </cell>
          <cell r="Y169" t="str">
            <v/>
          </cell>
          <cell r="AA169" t="str">
            <v/>
          </cell>
          <cell r="AB169">
            <v>16.989999999999998</v>
          </cell>
          <cell r="AC169" t="str">
            <v/>
          </cell>
          <cell r="AD169" t="str">
            <v>-</v>
          </cell>
          <cell r="AE169">
            <v>0.1</v>
          </cell>
          <cell r="AF169" t="str">
            <v>______</v>
          </cell>
          <cell r="AG169" t="str">
            <v/>
          </cell>
          <cell r="AH169" t="str">
            <v/>
          </cell>
          <cell r="AI169" t="b">
            <v>1</v>
          </cell>
          <cell r="AJ169" t="str">
            <v/>
          </cell>
          <cell r="AK169" t="str">
            <v>X</v>
          </cell>
          <cell r="AL169">
            <v>19.600000000000001</v>
          </cell>
        </row>
        <row r="170">
          <cell r="A170">
            <v>168</v>
          </cell>
        </row>
        <row r="171">
          <cell r="A171">
            <v>169</v>
          </cell>
          <cell r="B171" t="str">
            <v>Stiebel Eltron WPF 35 SW</v>
          </cell>
          <cell r="F171" t="b">
            <v>1</v>
          </cell>
          <cell r="H171" t="str">
            <v/>
          </cell>
          <cell r="I171">
            <v>38.04</v>
          </cell>
          <cell r="J171">
            <v>7.96</v>
          </cell>
          <cell r="K171">
            <v>7.96</v>
          </cell>
          <cell r="L171">
            <v>14.4</v>
          </cell>
          <cell r="M171">
            <v>17.399999999999999</v>
          </cell>
          <cell r="N171">
            <v>60</v>
          </cell>
          <cell r="O171" t="str">
            <v>10-200</v>
          </cell>
          <cell r="P171" t="b">
            <v>1</v>
          </cell>
          <cell r="S171" t="str">
            <v/>
          </cell>
          <cell r="T171">
            <v>1</v>
          </cell>
          <cell r="U171">
            <v>3</v>
          </cell>
          <cell r="V171" t="b">
            <v>1</v>
          </cell>
          <cell r="Y171" t="str">
            <v/>
          </cell>
          <cell r="AA171" t="str">
            <v/>
          </cell>
          <cell r="AB171">
            <v>38.04</v>
          </cell>
          <cell r="AC171" t="str">
            <v/>
          </cell>
          <cell r="AD171" t="str">
            <v>-</v>
          </cell>
          <cell r="AE171">
            <v>0.1</v>
          </cell>
          <cell r="AF171" t="str">
            <v>______</v>
          </cell>
          <cell r="AG171" t="str">
            <v/>
          </cell>
          <cell r="AH171" t="str">
            <v/>
          </cell>
          <cell r="AI171" t="b">
            <v>1</v>
          </cell>
          <cell r="AJ171" t="str">
            <v/>
          </cell>
          <cell r="AK171" t="str">
            <v>X</v>
          </cell>
          <cell r="AL171">
            <v>10.4</v>
          </cell>
        </row>
        <row r="172">
          <cell r="A172">
            <v>170</v>
          </cell>
          <cell r="B172" t="str">
            <v>Stiebel Eltron WPF 40 SW</v>
          </cell>
          <cell r="F172" t="b">
            <v>1</v>
          </cell>
          <cell r="H172" t="str">
            <v/>
          </cell>
          <cell r="I172">
            <v>43.1</v>
          </cell>
          <cell r="J172">
            <v>9.0500000000000007</v>
          </cell>
          <cell r="K172">
            <v>9.0500000000000007</v>
          </cell>
          <cell r="L172">
            <v>15.9</v>
          </cell>
          <cell r="M172">
            <v>21.1</v>
          </cell>
          <cell r="N172">
            <v>60</v>
          </cell>
          <cell r="O172" t="str">
            <v>10-200</v>
          </cell>
          <cell r="P172" t="b">
            <v>1</v>
          </cell>
          <cell r="S172" t="str">
            <v/>
          </cell>
          <cell r="T172">
            <v>1</v>
          </cell>
          <cell r="U172">
            <v>3</v>
          </cell>
          <cell r="V172" t="b">
            <v>1</v>
          </cell>
          <cell r="Y172" t="str">
            <v/>
          </cell>
          <cell r="AA172" t="str">
            <v/>
          </cell>
          <cell r="AB172">
            <v>43.1</v>
          </cell>
          <cell r="AC172" t="str">
            <v/>
          </cell>
          <cell r="AD172" t="str">
            <v>-</v>
          </cell>
          <cell r="AE172">
            <v>0.1</v>
          </cell>
          <cell r="AF172" t="str">
            <v>______</v>
          </cell>
          <cell r="AG172" t="str">
            <v/>
          </cell>
          <cell r="AH172" t="str">
            <v/>
          </cell>
          <cell r="AI172" t="b">
            <v>1</v>
          </cell>
          <cell r="AJ172" t="str">
            <v/>
          </cell>
          <cell r="AK172" t="str">
            <v>X</v>
          </cell>
          <cell r="AL172">
            <v>19.3</v>
          </cell>
        </row>
        <row r="173">
          <cell r="A173">
            <v>171</v>
          </cell>
          <cell r="B173" t="str">
            <v>Stiebel Eltron WPF 52 SW</v>
          </cell>
          <cell r="F173" t="b">
            <v>1</v>
          </cell>
          <cell r="H173" t="str">
            <v/>
          </cell>
          <cell r="I173">
            <v>55.83</v>
          </cell>
          <cell r="J173">
            <v>11.61</v>
          </cell>
          <cell r="K173">
            <v>11.61</v>
          </cell>
          <cell r="L173">
            <v>19.8</v>
          </cell>
          <cell r="M173">
            <v>21.4</v>
          </cell>
          <cell r="N173">
            <v>65</v>
          </cell>
          <cell r="O173" t="str">
            <v>10-200</v>
          </cell>
          <cell r="P173" t="b">
            <v>1</v>
          </cell>
          <cell r="S173" t="str">
            <v/>
          </cell>
          <cell r="T173">
            <v>1</v>
          </cell>
          <cell r="U173">
            <v>3</v>
          </cell>
          <cell r="V173" t="b">
            <v>1</v>
          </cell>
          <cell r="Y173" t="str">
            <v/>
          </cell>
          <cell r="AA173" t="str">
            <v/>
          </cell>
          <cell r="AB173">
            <v>55.83</v>
          </cell>
          <cell r="AC173" t="str">
            <v/>
          </cell>
          <cell r="AD173" t="str">
            <v>-</v>
          </cell>
          <cell r="AE173">
            <v>0.1</v>
          </cell>
          <cell r="AF173" t="str">
            <v>______</v>
          </cell>
          <cell r="AG173" t="str">
            <v/>
          </cell>
          <cell r="AH173" t="str">
            <v/>
          </cell>
          <cell r="AI173" t="b">
            <v>1</v>
          </cell>
          <cell r="AJ173" t="str">
            <v/>
          </cell>
          <cell r="AK173" t="str">
            <v>X</v>
          </cell>
          <cell r="AL173">
            <v>10.5</v>
          </cell>
        </row>
        <row r="174">
          <cell r="A174">
            <v>172</v>
          </cell>
          <cell r="B174" t="str">
            <v>Stiebel Eltron WPF 66 SW</v>
          </cell>
          <cell r="F174" t="b">
            <v>1</v>
          </cell>
          <cell r="H174" t="str">
            <v/>
          </cell>
          <cell r="I174">
            <v>67.099999999999994</v>
          </cell>
          <cell r="J174">
            <v>14.23</v>
          </cell>
          <cell r="K174">
            <v>14.23</v>
          </cell>
          <cell r="L174">
            <v>26.2</v>
          </cell>
          <cell r="M174">
            <v>28.2</v>
          </cell>
          <cell r="N174">
            <v>80</v>
          </cell>
          <cell r="O174" t="str">
            <v>10-200</v>
          </cell>
          <cell r="P174" t="b">
            <v>1</v>
          </cell>
          <cell r="S174" t="str">
            <v/>
          </cell>
          <cell r="T174">
            <v>1</v>
          </cell>
          <cell r="U174">
            <v>3</v>
          </cell>
          <cell r="V174" t="b">
            <v>1</v>
          </cell>
          <cell r="Y174" t="str">
            <v/>
          </cell>
          <cell r="AA174" t="str">
            <v/>
          </cell>
          <cell r="AB174">
            <v>67.099999999999994</v>
          </cell>
          <cell r="AC174" t="str">
            <v/>
          </cell>
          <cell r="AD174" t="str">
            <v>-</v>
          </cell>
          <cell r="AE174">
            <v>0.1</v>
          </cell>
          <cell r="AF174" t="str">
            <v>______</v>
          </cell>
          <cell r="AG174" t="str">
            <v/>
          </cell>
          <cell r="AH174" t="str">
            <v/>
          </cell>
          <cell r="AI174" t="b">
            <v>1</v>
          </cell>
          <cell r="AJ174" t="str">
            <v/>
          </cell>
          <cell r="AK174" t="str">
            <v>X</v>
          </cell>
          <cell r="AL174">
            <v>9.1999999999999993</v>
          </cell>
        </row>
        <row r="175">
          <cell r="A175">
            <v>173</v>
          </cell>
        </row>
        <row r="176">
          <cell r="A176">
            <v>174</v>
          </cell>
          <cell r="B176" t="str">
            <v>Stiebel Eltron WPC 04 SW</v>
          </cell>
          <cell r="F176" t="b">
            <v>1</v>
          </cell>
          <cell r="G176" t="b">
            <v>0</v>
          </cell>
          <cell r="H176">
            <v>8.8000000000000007</v>
          </cell>
          <cell r="I176">
            <v>4.7699999999999996</v>
          </cell>
          <cell r="J176">
            <v>1.06</v>
          </cell>
          <cell r="K176">
            <v>1.06</v>
          </cell>
          <cell r="L176">
            <v>2.0499999999999998</v>
          </cell>
          <cell r="M176">
            <v>2.4</v>
          </cell>
          <cell r="N176">
            <v>27</v>
          </cell>
          <cell r="O176" t="str">
            <v>10-200</v>
          </cell>
          <cell r="P176" t="b">
            <v>1</v>
          </cell>
          <cell r="S176" t="str">
            <v/>
          </cell>
          <cell r="T176">
            <v>1</v>
          </cell>
          <cell r="U176">
            <v>3</v>
          </cell>
          <cell r="V176" t="b">
            <v>1</v>
          </cell>
          <cell r="Y176">
            <v>1</v>
          </cell>
          <cell r="Z176" t="b">
            <v>1</v>
          </cell>
          <cell r="AA176">
            <v>175</v>
          </cell>
          <cell r="AB176">
            <v>4.7699999999999996</v>
          </cell>
          <cell r="AC176" t="str">
            <v/>
          </cell>
          <cell r="AD176" t="str">
            <v>-</v>
          </cell>
          <cell r="AE176">
            <v>0.1</v>
          </cell>
          <cell r="AF176" t="str">
            <v>______</v>
          </cell>
          <cell r="AG176" t="str">
            <v/>
          </cell>
          <cell r="AH176" t="str">
            <v/>
          </cell>
          <cell r="AI176" t="b">
            <v>1</v>
          </cell>
          <cell r="AJ176">
            <v>1</v>
          </cell>
          <cell r="AK176" t="str">
            <v>X</v>
          </cell>
          <cell r="AL176">
            <v>8.16</v>
          </cell>
        </row>
        <row r="177">
          <cell r="A177">
            <v>175</v>
          </cell>
          <cell r="B177" t="str">
            <v>Stiebel Eltron WPC 05 SW</v>
          </cell>
          <cell r="F177" t="b">
            <v>1</v>
          </cell>
          <cell r="G177" t="b">
            <v>0</v>
          </cell>
          <cell r="H177">
            <v>8.8000000000000007</v>
          </cell>
          <cell r="I177">
            <v>5.82</v>
          </cell>
          <cell r="J177">
            <v>1.21</v>
          </cell>
          <cell r="K177">
            <v>1.21</v>
          </cell>
          <cell r="L177">
            <v>2.38</v>
          </cell>
          <cell r="M177">
            <v>2.8</v>
          </cell>
          <cell r="N177">
            <v>27</v>
          </cell>
          <cell r="O177" t="str">
            <v>10-200</v>
          </cell>
          <cell r="P177" t="b">
            <v>1</v>
          </cell>
          <cell r="S177" t="str">
            <v/>
          </cell>
          <cell r="T177">
            <v>1</v>
          </cell>
          <cell r="U177">
            <v>3</v>
          </cell>
          <cell r="V177" t="b">
            <v>1</v>
          </cell>
          <cell r="Y177">
            <v>1</v>
          </cell>
          <cell r="Z177" t="b">
            <v>1</v>
          </cell>
          <cell r="AA177">
            <v>175</v>
          </cell>
          <cell r="AB177">
            <v>5.82</v>
          </cell>
          <cell r="AC177" t="str">
            <v/>
          </cell>
          <cell r="AD177" t="str">
            <v>-</v>
          </cell>
          <cell r="AE177">
            <v>0.1</v>
          </cell>
          <cell r="AF177" t="str">
            <v>______</v>
          </cell>
          <cell r="AG177" t="str">
            <v/>
          </cell>
          <cell r="AH177" t="str">
            <v/>
          </cell>
          <cell r="AI177" t="b">
            <v>1</v>
          </cell>
          <cell r="AJ177">
            <v>1</v>
          </cell>
          <cell r="AK177" t="str">
            <v>X</v>
          </cell>
          <cell r="AL177">
            <v>11.2</v>
          </cell>
        </row>
        <row r="178">
          <cell r="A178">
            <v>176</v>
          </cell>
          <cell r="B178" t="str">
            <v>Stiebel Eltron WPC 07 SW</v>
          </cell>
          <cell r="F178" t="b">
            <v>1</v>
          </cell>
          <cell r="G178" t="b">
            <v>0</v>
          </cell>
          <cell r="H178">
            <v>8.8000000000000007</v>
          </cell>
          <cell r="I178">
            <v>7.5</v>
          </cell>
          <cell r="J178">
            <v>1.55</v>
          </cell>
          <cell r="K178">
            <v>1.55</v>
          </cell>
          <cell r="L178">
            <v>3</v>
          </cell>
          <cell r="M178">
            <v>3.5</v>
          </cell>
          <cell r="N178">
            <v>20</v>
          </cell>
          <cell r="O178" t="str">
            <v>10-200</v>
          </cell>
          <cell r="P178" t="b">
            <v>1</v>
          </cell>
          <cell r="S178" t="str">
            <v/>
          </cell>
          <cell r="T178">
            <v>1</v>
          </cell>
          <cell r="U178">
            <v>3</v>
          </cell>
          <cell r="V178" t="b">
            <v>1</v>
          </cell>
          <cell r="Y178">
            <v>1</v>
          </cell>
          <cell r="Z178" t="b">
            <v>1</v>
          </cell>
          <cell r="AA178">
            <v>175</v>
          </cell>
          <cell r="AB178">
            <v>7.5</v>
          </cell>
          <cell r="AC178" t="str">
            <v/>
          </cell>
          <cell r="AD178" t="str">
            <v>-</v>
          </cell>
          <cell r="AE178">
            <v>0.1</v>
          </cell>
          <cell r="AF178" t="str">
            <v>______</v>
          </cell>
          <cell r="AG178" t="str">
            <v/>
          </cell>
          <cell r="AH178" t="str">
            <v/>
          </cell>
          <cell r="AI178" t="b">
            <v>1</v>
          </cell>
          <cell r="AJ178">
            <v>1</v>
          </cell>
          <cell r="AK178" t="str">
            <v>X</v>
          </cell>
          <cell r="AL178">
            <v>15.82</v>
          </cell>
        </row>
        <row r="179">
          <cell r="A179">
            <v>177</v>
          </cell>
          <cell r="B179" t="str">
            <v>Stiebel Eltron WPC 10 SW</v>
          </cell>
          <cell r="F179" t="b">
            <v>1</v>
          </cell>
          <cell r="G179" t="b">
            <v>0</v>
          </cell>
          <cell r="H179">
            <v>8.8000000000000007</v>
          </cell>
          <cell r="I179">
            <v>10.31</v>
          </cell>
          <cell r="J179">
            <v>2.0499999999999998</v>
          </cell>
          <cell r="K179">
            <v>2.0499999999999998</v>
          </cell>
          <cell r="L179">
            <v>3.82</v>
          </cell>
          <cell r="M179">
            <v>4.5999999999999996</v>
          </cell>
          <cell r="N179">
            <v>23</v>
          </cell>
          <cell r="O179" t="str">
            <v>10-200</v>
          </cell>
          <cell r="P179" t="b">
            <v>1</v>
          </cell>
          <cell r="S179" t="str">
            <v/>
          </cell>
          <cell r="T179">
            <v>1</v>
          </cell>
          <cell r="U179">
            <v>3</v>
          </cell>
          <cell r="V179" t="b">
            <v>1</v>
          </cell>
          <cell r="Y179">
            <v>1</v>
          </cell>
          <cell r="Z179" t="b">
            <v>1</v>
          </cell>
          <cell r="AA179">
            <v>175</v>
          </cell>
          <cell r="AB179">
            <v>10.31</v>
          </cell>
          <cell r="AC179" t="str">
            <v/>
          </cell>
          <cell r="AD179" t="str">
            <v>-</v>
          </cell>
          <cell r="AE179">
            <v>0.1</v>
          </cell>
          <cell r="AF179" t="str">
            <v>______</v>
          </cell>
          <cell r="AG179" t="str">
            <v/>
          </cell>
          <cell r="AH179" t="str">
            <v/>
          </cell>
          <cell r="AI179" t="b">
            <v>1</v>
          </cell>
          <cell r="AJ179">
            <v>1</v>
          </cell>
          <cell r="AK179" t="str">
            <v>X</v>
          </cell>
          <cell r="AL179">
            <v>10.7</v>
          </cell>
        </row>
        <row r="180">
          <cell r="A180">
            <v>178</v>
          </cell>
          <cell r="B180" t="str">
            <v>Stiebel Eltron WPC 13 SW</v>
          </cell>
          <cell r="F180" t="b">
            <v>1</v>
          </cell>
          <cell r="G180" t="b">
            <v>0</v>
          </cell>
          <cell r="H180">
            <v>8.8000000000000007</v>
          </cell>
          <cell r="I180">
            <v>13.31</v>
          </cell>
          <cell r="J180">
            <v>2.73</v>
          </cell>
          <cell r="K180">
            <v>2.73</v>
          </cell>
          <cell r="L180">
            <v>5.14</v>
          </cell>
          <cell r="M180">
            <v>5.8</v>
          </cell>
          <cell r="N180">
            <v>23</v>
          </cell>
          <cell r="O180" t="str">
            <v>10-200</v>
          </cell>
          <cell r="P180" t="b">
            <v>1</v>
          </cell>
          <cell r="S180" t="str">
            <v/>
          </cell>
          <cell r="T180">
            <v>1</v>
          </cell>
          <cell r="U180">
            <v>3</v>
          </cell>
          <cell r="V180" t="b">
            <v>1</v>
          </cell>
          <cell r="Y180">
            <v>1</v>
          </cell>
          <cell r="Z180" t="b">
            <v>1</v>
          </cell>
          <cell r="AA180">
            <v>175</v>
          </cell>
          <cell r="AB180">
            <v>13.31</v>
          </cell>
          <cell r="AC180" t="str">
            <v/>
          </cell>
          <cell r="AD180" t="str">
            <v>-</v>
          </cell>
          <cell r="AE180">
            <v>0.1</v>
          </cell>
          <cell r="AF180" t="str">
            <v>______</v>
          </cell>
          <cell r="AG180" t="str">
            <v/>
          </cell>
          <cell r="AH180" t="str">
            <v/>
          </cell>
          <cell r="AI180" t="b">
            <v>1</v>
          </cell>
          <cell r="AJ180">
            <v>1</v>
          </cell>
          <cell r="AK180" t="str">
            <v>X</v>
          </cell>
          <cell r="AL180">
            <v>11.9</v>
          </cell>
        </row>
        <row r="181">
          <cell r="A181">
            <v>179</v>
          </cell>
        </row>
        <row r="182">
          <cell r="A182">
            <v>180</v>
          </cell>
          <cell r="B182" t="str">
            <v>Wasser-Wasser-WPs</v>
          </cell>
        </row>
        <row r="183">
          <cell r="A183">
            <v>181</v>
          </cell>
        </row>
        <row r="184">
          <cell r="A184">
            <v>182</v>
          </cell>
          <cell r="B184" t="str">
            <v>Stiebel Eltron WPF 04 WW</v>
          </cell>
          <cell r="F184" t="b">
            <v>1</v>
          </cell>
          <cell r="G184" t="b">
            <v>0</v>
          </cell>
          <cell r="H184">
            <v>8.8000000000000007</v>
          </cell>
          <cell r="I184">
            <v>5.62</v>
          </cell>
          <cell r="J184">
            <v>1.05</v>
          </cell>
          <cell r="K184">
            <v>1.05</v>
          </cell>
          <cell r="L184">
            <v>2.1</v>
          </cell>
          <cell r="M184">
            <v>2.4</v>
          </cell>
          <cell r="N184">
            <v>27</v>
          </cell>
          <cell r="O184" t="str">
            <v>10-200</v>
          </cell>
          <cell r="P184" t="b">
            <v>1</v>
          </cell>
          <cell r="S184" t="str">
            <v/>
          </cell>
          <cell r="T184">
            <v>1</v>
          </cell>
          <cell r="U184">
            <v>3</v>
          </cell>
          <cell r="X184" t="b">
            <v>1</v>
          </cell>
          <cell r="Y184" t="str">
            <v/>
          </cell>
          <cell r="AA184" t="str">
            <v/>
          </cell>
          <cell r="AB184">
            <v>5.62</v>
          </cell>
          <cell r="AC184" t="str">
            <v/>
          </cell>
          <cell r="AD184" t="str">
            <v>-</v>
          </cell>
          <cell r="AE184">
            <v>0.1</v>
          </cell>
          <cell r="AF184" t="str">
            <v>______</v>
          </cell>
          <cell r="AG184" t="str">
            <v/>
          </cell>
          <cell r="AH184" t="b">
            <v>1</v>
          </cell>
          <cell r="AI184" t="str">
            <v/>
          </cell>
          <cell r="AJ184" t="str">
            <v/>
          </cell>
          <cell r="AK184" t="str">
            <v>X</v>
          </cell>
          <cell r="AL184">
            <v>13.7</v>
          </cell>
        </row>
        <row r="185">
          <cell r="A185">
            <v>183</v>
          </cell>
          <cell r="B185" t="str">
            <v>Stiebel Eltron WPF 05 WW</v>
          </cell>
          <cell r="F185" t="b">
            <v>1</v>
          </cell>
          <cell r="G185" t="b">
            <v>0</v>
          </cell>
          <cell r="H185">
            <v>8.8000000000000007</v>
          </cell>
          <cell r="I185">
            <v>6.82</v>
          </cell>
          <cell r="J185">
            <v>1.22</v>
          </cell>
          <cell r="K185">
            <v>1.22</v>
          </cell>
          <cell r="L185">
            <v>2.46</v>
          </cell>
          <cell r="M185">
            <v>2.8</v>
          </cell>
          <cell r="N185">
            <v>27</v>
          </cell>
          <cell r="O185" t="str">
            <v>10-200</v>
          </cell>
          <cell r="P185" t="b">
            <v>1</v>
          </cell>
          <cell r="S185" t="str">
            <v/>
          </cell>
          <cell r="T185">
            <v>1</v>
          </cell>
          <cell r="U185">
            <v>3</v>
          </cell>
          <cell r="X185" t="b">
            <v>1</v>
          </cell>
          <cell r="Y185" t="str">
            <v/>
          </cell>
          <cell r="AA185" t="str">
            <v/>
          </cell>
          <cell r="AB185">
            <v>6.82</v>
          </cell>
          <cell r="AC185" t="str">
            <v/>
          </cell>
          <cell r="AD185" t="str">
            <v>-</v>
          </cell>
          <cell r="AE185">
            <v>0.1</v>
          </cell>
          <cell r="AF185" t="str">
            <v>______</v>
          </cell>
          <cell r="AG185" t="str">
            <v/>
          </cell>
          <cell r="AH185" t="b">
            <v>1</v>
          </cell>
          <cell r="AI185" t="str">
            <v/>
          </cell>
          <cell r="AJ185" t="str">
            <v/>
          </cell>
          <cell r="AK185" t="str">
            <v>X</v>
          </cell>
          <cell r="AL185">
            <v>18.600000000000001</v>
          </cell>
        </row>
        <row r="186">
          <cell r="A186">
            <v>184</v>
          </cell>
          <cell r="B186" t="str">
            <v>Stiebel Eltron WPF 07 WW</v>
          </cell>
          <cell r="F186" t="b">
            <v>1</v>
          </cell>
          <cell r="G186" t="b">
            <v>0</v>
          </cell>
          <cell r="H186">
            <v>8.8000000000000007</v>
          </cell>
          <cell r="I186">
            <v>8.9700000000000006</v>
          </cell>
          <cell r="J186">
            <v>1.56</v>
          </cell>
          <cell r="K186">
            <v>1.56</v>
          </cell>
          <cell r="L186">
            <v>3.05</v>
          </cell>
          <cell r="M186">
            <v>3.5</v>
          </cell>
          <cell r="N186">
            <v>20</v>
          </cell>
          <cell r="O186" t="str">
            <v>10-200</v>
          </cell>
          <cell r="P186" t="b">
            <v>1</v>
          </cell>
          <cell r="S186" t="str">
            <v/>
          </cell>
          <cell r="T186">
            <v>1</v>
          </cell>
          <cell r="U186">
            <v>3</v>
          </cell>
          <cell r="X186" t="b">
            <v>1</v>
          </cell>
          <cell r="Y186" t="str">
            <v/>
          </cell>
          <cell r="AA186" t="str">
            <v/>
          </cell>
          <cell r="AB186">
            <v>8.9700000000000006</v>
          </cell>
          <cell r="AC186" t="str">
            <v/>
          </cell>
          <cell r="AD186" t="str">
            <v>-</v>
          </cell>
          <cell r="AE186">
            <v>0.1</v>
          </cell>
          <cell r="AF186" t="str">
            <v>______</v>
          </cell>
          <cell r="AG186" t="str">
            <v/>
          </cell>
          <cell r="AH186" t="b">
            <v>1</v>
          </cell>
          <cell r="AI186" t="str">
            <v/>
          </cell>
          <cell r="AJ186" t="str">
            <v/>
          </cell>
          <cell r="AK186" t="str">
            <v>X</v>
          </cell>
          <cell r="AL186">
            <v>21.9</v>
          </cell>
        </row>
        <row r="187">
          <cell r="A187">
            <v>185</v>
          </cell>
          <cell r="B187" t="str">
            <v>Stiebel Eltron WPF 10 WW</v>
          </cell>
          <cell r="F187" t="b">
            <v>1</v>
          </cell>
          <cell r="G187" t="b">
            <v>0</v>
          </cell>
          <cell r="H187">
            <v>8.8000000000000007</v>
          </cell>
          <cell r="I187">
            <v>12.33</v>
          </cell>
          <cell r="J187">
            <v>2.0099999999999998</v>
          </cell>
          <cell r="K187">
            <v>2.0099999999999998</v>
          </cell>
          <cell r="L187">
            <v>3.96</v>
          </cell>
          <cell r="M187">
            <v>4.5999999999999996</v>
          </cell>
          <cell r="N187">
            <v>23</v>
          </cell>
          <cell r="O187" t="str">
            <v>10-200</v>
          </cell>
          <cell r="P187" t="b">
            <v>1</v>
          </cell>
          <cell r="S187" t="str">
            <v/>
          </cell>
          <cell r="T187">
            <v>1</v>
          </cell>
          <cell r="U187">
            <v>3</v>
          </cell>
          <cell r="X187" t="b">
            <v>1</v>
          </cell>
          <cell r="Y187" t="str">
            <v/>
          </cell>
          <cell r="AA187" t="str">
            <v/>
          </cell>
          <cell r="AB187">
            <v>12.33</v>
          </cell>
          <cell r="AC187" t="str">
            <v/>
          </cell>
          <cell r="AD187" t="str">
            <v>-</v>
          </cell>
          <cell r="AE187">
            <v>0.1</v>
          </cell>
          <cell r="AF187" t="str">
            <v>______</v>
          </cell>
          <cell r="AG187" t="str">
            <v/>
          </cell>
          <cell r="AH187" t="b">
            <v>1</v>
          </cell>
          <cell r="AI187" t="str">
            <v/>
          </cell>
          <cell r="AJ187" t="str">
            <v/>
          </cell>
          <cell r="AK187" t="str">
            <v>X</v>
          </cell>
          <cell r="AL187">
            <v>28.9</v>
          </cell>
        </row>
        <row r="188">
          <cell r="A188">
            <v>186</v>
          </cell>
          <cell r="B188" t="str">
            <v>Stiebel Eltron WPF 13 WW</v>
          </cell>
          <cell r="F188" t="b">
            <v>1</v>
          </cell>
          <cell r="G188" t="b">
            <v>0</v>
          </cell>
          <cell r="H188">
            <v>8.8000000000000007</v>
          </cell>
          <cell r="I188">
            <v>15.79</v>
          </cell>
          <cell r="J188">
            <v>2.73</v>
          </cell>
          <cell r="K188">
            <v>2.73</v>
          </cell>
          <cell r="L188">
            <v>5.14</v>
          </cell>
          <cell r="M188">
            <v>5.8</v>
          </cell>
          <cell r="N188">
            <v>23</v>
          </cell>
          <cell r="O188" t="str">
            <v>10-200</v>
          </cell>
          <cell r="P188" t="b">
            <v>1</v>
          </cell>
          <cell r="S188" t="str">
            <v/>
          </cell>
          <cell r="T188">
            <v>1</v>
          </cell>
          <cell r="U188">
            <v>3</v>
          </cell>
          <cell r="X188" t="b">
            <v>1</v>
          </cell>
          <cell r="Y188" t="str">
            <v/>
          </cell>
          <cell r="AA188" t="str">
            <v/>
          </cell>
          <cell r="AB188">
            <v>15.79</v>
          </cell>
          <cell r="AC188" t="str">
            <v/>
          </cell>
          <cell r="AD188" t="str">
            <v>-</v>
          </cell>
          <cell r="AE188">
            <v>0.1</v>
          </cell>
          <cell r="AF188" t="str">
            <v>______</v>
          </cell>
          <cell r="AG188" t="str">
            <v/>
          </cell>
          <cell r="AH188" t="b">
            <v>1</v>
          </cell>
          <cell r="AI188" t="str">
            <v/>
          </cell>
          <cell r="AJ188" t="str">
            <v/>
          </cell>
          <cell r="AK188" t="str">
            <v>X</v>
          </cell>
          <cell r="AL188">
            <v>5.8</v>
          </cell>
        </row>
        <row r="189">
          <cell r="A189">
            <v>187</v>
          </cell>
          <cell r="B189" t="str">
            <v>Stiebel Eltron WPF 16 WW</v>
          </cell>
          <cell r="F189" t="b">
            <v>1</v>
          </cell>
          <cell r="G189" t="b">
            <v>0</v>
          </cell>
          <cell r="H189">
            <v>8.8000000000000007</v>
          </cell>
          <cell r="I189">
            <v>20.14</v>
          </cell>
          <cell r="J189">
            <v>3.78</v>
          </cell>
          <cell r="K189">
            <v>3.78</v>
          </cell>
          <cell r="L189">
            <v>7.13</v>
          </cell>
          <cell r="M189">
            <v>8</v>
          </cell>
          <cell r="N189">
            <v>25</v>
          </cell>
          <cell r="O189" t="str">
            <v>10-200</v>
          </cell>
          <cell r="P189" t="b">
            <v>1</v>
          </cell>
          <cell r="S189" t="str">
            <v/>
          </cell>
          <cell r="T189">
            <v>1</v>
          </cell>
          <cell r="U189">
            <v>3</v>
          </cell>
          <cell r="X189" t="b">
            <v>1</v>
          </cell>
          <cell r="Y189" t="str">
            <v/>
          </cell>
          <cell r="AA189" t="str">
            <v/>
          </cell>
          <cell r="AB189">
            <v>20.14</v>
          </cell>
          <cell r="AC189" t="str">
            <v/>
          </cell>
          <cell r="AD189" t="str">
            <v>-</v>
          </cell>
          <cell r="AE189">
            <v>0.1</v>
          </cell>
          <cell r="AF189" t="str">
            <v>______</v>
          </cell>
          <cell r="AG189" t="str">
            <v/>
          </cell>
          <cell r="AH189" t="b">
            <v>1</v>
          </cell>
          <cell r="AI189" t="str">
            <v/>
          </cell>
          <cell r="AJ189" t="str">
            <v/>
          </cell>
          <cell r="AK189" t="str">
            <v>X</v>
          </cell>
          <cell r="AL189">
            <v>7.6</v>
          </cell>
        </row>
        <row r="190">
          <cell r="A190">
            <v>188</v>
          </cell>
          <cell r="B190" t="str">
            <v>Stiebel Eltron WPF 10 M WW</v>
          </cell>
          <cell r="F190" t="b">
            <v>1</v>
          </cell>
          <cell r="H190" t="str">
            <v/>
          </cell>
          <cell r="I190">
            <v>12.8</v>
          </cell>
          <cell r="J190">
            <v>2.2000000000000002</v>
          </cell>
          <cell r="K190">
            <v>2.2000000000000002</v>
          </cell>
          <cell r="L190">
            <v>3.7</v>
          </cell>
          <cell r="M190">
            <v>4.3</v>
          </cell>
          <cell r="N190">
            <v>27</v>
          </cell>
          <cell r="O190" t="str">
            <v>10-200</v>
          </cell>
          <cell r="P190" t="b">
            <v>1</v>
          </cell>
          <cell r="S190" t="str">
            <v/>
          </cell>
          <cell r="T190">
            <v>1</v>
          </cell>
          <cell r="U190">
            <v>3</v>
          </cell>
          <cell r="X190" t="b">
            <v>1</v>
          </cell>
          <cell r="Y190" t="str">
            <v/>
          </cell>
          <cell r="AA190" t="str">
            <v/>
          </cell>
          <cell r="AB190">
            <v>12.8</v>
          </cell>
          <cell r="AC190" t="str">
            <v/>
          </cell>
          <cell r="AD190" t="str">
            <v>-</v>
          </cell>
          <cell r="AE190">
            <v>0.1</v>
          </cell>
          <cell r="AF190" t="str">
            <v>______</v>
          </cell>
          <cell r="AG190" t="str">
            <v/>
          </cell>
          <cell r="AH190" t="b">
            <v>1</v>
          </cell>
          <cell r="AI190" t="str">
            <v/>
          </cell>
          <cell r="AJ190" t="str">
            <v/>
          </cell>
          <cell r="AK190" t="str">
            <v>X</v>
          </cell>
          <cell r="AL190">
            <v>11.2</v>
          </cell>
        </row>
        <row r="191">
          <cell r="A191">
            <v>189</v>
          </cell>
          <cell r="B191" t="str">
            <v>Stiebel Eltron WPF 13 M WW</v>
          </cell>
          <cell r="F191" t="b">
            <v>1</v>
          </cell>
          <cell r="H191" t="str">
            <v/>
          </cell>
          <cell r="I191">
            <v>16.600000000000001</v>
          </cell>
          <cell r="J191">
            <v>2.85</v>
          </cell>
          <cell r="K191">
            <v>2.85</v>
          </cell>
          <cell r="L191">
            <v>4.5</v>
          </cell>
          <cell r="M191">
            <v>5.8</v>
          </cell>
          <cell r="N191">
            <v>28</v>
          </cell>
          <cell r="O191" t="str">
            <v>10-200</v>
          </cell>
          <cell r="P191" t="b">
            <v>1</v>
          </cell>
          <cell r="S191" t="str">
            <v/>
          </cell>
          <cell r="T191">
            <v>1</v>
          </cell>
          <cell r="U191">
            <v>3</v>
          </cell>
          <cell r="X191" t="b">
            <v>1</v>
          </cell>
          <cell r="Y191" t="str">
            <v/>
          </cell>
          <cell r="AA191" t="str">
            <v/>
          </cell>
          <cell r="AB191">
            <v>16.600000000000001</v>
          </cell>
          <cell r="AC191" t="str">
            <v/>
          </cell>
          <cell r="AD191" t="str">
            <v>-</v>
          </cell>
          <cell r="AE191">
            <v>0.1</v>
          </cell>
          <cell r="AF191" t="str">
            <v>______</v>
          </cell>
          <cell r="AG191" t="str">
            <v/>
          </cell>
          <cell r="AH191" t="b">
            <v>1</v>
          </cell>
          <cell r="AI191" t="str">
            <v/>
          </cell>
          <cell r="AJ191" t="str">
            <v/>
          </cell>
          <cell r="AK191" t="str">
            <v>X</v>
          </cell>
          <cell r="AL191">
            <v>15.6</v>
          </cell>
        </row>
        <row r="192">
          <cell r="A192">
            <v>190</v>
          </cell>
          <cell r="B192" t="str">
            <v>Stiebel Eltron WPF 16 M WW</v>
          </cell>
          <cell r="F192" t="b">
            <v>1</v>
          </cell>
          <cell r="H192" t="str">
            <v/>
          </cell>
          <cell r="I192">
            <v>21.8</v>
          </cell>
          <cell r="J192">
            <v>3.9</v>
          </cell>
          <cell r="K192">
            <v>3.9</v>
          </cell>
          <cell r="L192">
            <v>6.3</v>
          </cell>
          <cell r="M192">
            <v>6.6</v>
          </cell>
          <cell r="N192">
            <v>29</v>
          </cell>
          <cell r="O192" t="str">
            <v>10-200</v>
          </cell>
          <cell r="P192" t="b">
            <v>1</v>
          </cell>
          <cell r="S192" t="str">
            <v/>
          </cell>
          <cell r="T192">
            <v>1</v>
          </cell>
          <cell r="U192">
            <v>3</v>
          </cell>
          <cell r="X192" t="b">
            <v>1</v>
          </cell>
          <cell r="Y192" t="str">
            <v/>
          </cell>
          <cell r="AA192" t="str">
            <v/>
          </cell>
          <cell r="AB192">
            <v>21.8</v>
          </cell>
          <cell r="AC192" t="str">
            <v/>
          </cell>
          <cell r="AD192" t="str">
            <v>-</v>
          </cell>
          <cell r="AE192">
            <v>0.1</v>
          </cell>
          <cell r="AF192" t="str">
            <v>______</v>
          </cell>
          <cell r="AG192" t="str">
            <v/>
          </cell>
          <cell r="AH192" t="b">
            <v>1</v>
          </cell>
          <cell r="AI192" t="str">
            <v/>
          </cell>
          <cell r="AJ192" t="str">
            <v/>
          </cell>
          <cell r="AK192" t="str">
            <v>X</v>
          </cell>
          <cell r="AL192">
            <v>19.5</v>
          </cell>
        </row>
        <row r="193">
          <cell r="A193">
            <v>191</v>
          </cell>
        </row>
        <row r="194">
          <cell r="A194">
            <v>192</v>
          </cell>
          <cell r="B194" t="str">
            <v>Stiebel Eltron WPF 35 WW</v>
          </cell>
          <cell r="F194" t="b">
            <v>1</v>
          </cell>
          <cell r="H194" t="str">
            <v/>
          </cell>
          <cell r="I194">
            <v>46.7</v>
          </cell>
          <cell r="J194">
            <v>8.1999999999999993</v>
          </cell>
          <cell r="K194">
            <v>8.1999999999999993</v>
          </cell>
          <cell r="L194">
            <v>14.5</v>
          </cell>
          <cell r="M194">
            <v>16.5</v>
          </cell>
          <cell r="N194">
            <v>60</v>
          </cell>
          <cell r="O194" t="str">
            <v>10-200</v>
          </cell>
          <cell r="P194" t="b">
            <v>1</v>
          </cell>
          <cell r="S194" t="str">
            <v/>
          </cell>
          <cell r="T194">
            <v>1</v>
          </cell>
          <cell r="U194">
            <v>3</v>
          </cell>
          <cell r="X194" t="b">
            <v>1</v>
          </cell>
          <cell r="Y194" t="str">
            <v/>
          </cell>
          <cell r="AA194" t="str">
            <v/>
          </cell>
          <cell r="AB194">
            <v>46.7</v>
          </cell>
          <cell r="AC194" t="str">
            <v/>
          </cell>
          <cell r="AD194" t="str">
            <v>-</v>
          </cell>
          <cell r="AE194">
            <v>0.2</v>
          </cell>
          <cell r="AF194" t="str">
            <v>______</v>
          </cell>
          <cell r="AG194" t="str">
            <v/>
          </cell>
          <cell r="AH194" t="b">
            <v>1</v>
          </cell>
          <cell r="AI194" t="str">
            <v/>
          </cell>
          <cell r="AJ194" t="str">
            <v/>
          </cell>
          <cell r="AK194" t="str">
            <v>X</v>
          </cell>
          <cell r="AL194">
            <v>6</v>
          </cell>
        </row>
        <row r="195">
          <cell r="A195">
            <v>193</v>
          </cell>
          <cell r="B195" t="str">
            <v>Stiebel Eltron WPF 40 WW</v>
          </cell>
          <cell r="F195" t="b">
            <v>1</v>
          </cell>
          <cell r="H195" t="str">
            <v/>
          </cell>
          <cell r="I195">
            <v>59</v>
          </cell>
          <cell r="J195">
            <v>9.0500000000000007</v>
          </cell>
          <cell r="K195">
            <v>9.0500000000000007</v>
          </cell>
          <cell r="L195">
            <v>16.3</v>
          </cell>
          <cell r="M195">
            <v>21.1</v>
          </cell>
          <cell r="N195">
            <v>60</v>
          </cell>
          <cell r="O195" t="str">
            <v>10-200</v>
          </cell>
          <cell r="P195" t="b">
            <v>1</v>
          </cell>
          <cell r="S195" t="str">
            <v/>
          </cell>
          <cell r="T195">
            <v>1</v>
          </cell>
          <cell r="U195">
            <v>3</v>
          </cell>
          <cell r="X195" t="b">
            <v>1</v>
          </cell>
          <cell r="Y195" t="str">
            <v/>
          </cell>
          <cell r="AA195" t="str">
            <v/>
          </cell>
          <cell r="AB195">
            <v>59</v>
          </cell>
          <cell r="AC195" t="str">
            <v/>
          </cell>
          <cell r="AD195" t="str">
            <v>-</v>
          </cell>
          <cell r="AE195">
            <v>0.2</v>
          </cell>
          <cell r="AF195" t="str">
            <v>______</v>
          </cell>
          <cell r="AG195" t="str">
            <v/>
          </cell>
          <cell r="AH195" t="b">
            <v>1</v>
          </cell>
          <cell r="AI195" t="str">
            <v/>
          </cell>
          <cell r="AJ195" t="str">
            <v/>
          </cell>
          <cell r="AK195" t="str">
            <v>X</v>
          </cell>
          <cell r="AL195">
            <v>7.7</v>
          </cell>
        </row>
        <row r="196">
          <cell r="A196">
            <v>194</v>
          </cell>
          <cell r="B196" t="str">
            <v>Stiebel Eltron WPF 52 WW</v>
          </cell>
          <cell r="F196" t="b">
            <v>1</v>
          </cell>
          <cell r="H196" t="str">
            <v/>
          </cell>
          <cell r="I196">
            <v>71.599999999999994</v>
          </cell>
          <cell r="J196">
            <v>11.61</v>
          </cell>
          <cell r="K196">
            <v>11.61</v>
          </cell>
          <cell r="L196">
            <v>20.2</v>
          </cell>
          <cell r="M196">
            <v>21.4</v>
          </cell>
          <cell r="N196">
            <v>65</v>
          </cell>
          <cell r="O196" t="str">
            <v>10-200</v>
          </cell>
          <cell r="P196" t="b">
            <v>1</v>
          </cell>
          <cell r="S196" t="str">
            <v/>
          </cell>
          <cell r="T196">
            <v>1</v>
          </cell>
          <cell r="U196">
            <v>3</v>
          </cell>
          <cell r="X196" t="b">
            <v>1</v>
          </cell>
          <cell r="Y196" t="str">
            <v/>
          </cell>
          <cell r="AA196" t="str">
            <v/>
          </cell>
          <cell r="AB196">
            <v>71.599999999999994</v>
          </cell>
          <cell r="AC196" t="str">
            <v/>
          </cell>
          <cell r="AD196" t="str">
            <v>-</v>
          </cell>
          <cell r="AE196">
            <v>0.2</v>
          </cell>
          <cell r="AF196" t="str">
            <v>______</v>
          </cell>
          <cell r="AG196" t="str">
            <v/>
          </cell>
          <cell r="AH196" t="b">
            <v>1</v>
          </cell>
          <cell r="AI196" t="str">
            <v/>
          </cell>
          <cell r="AJ196" t="str">
            <v/>
          </cell>
          <cell r="AK196" t="str">
            <v>X</v>
          </cell>
          <cell r="AL196">
            <v>9.5</v>
          </cell>
        </row>
        <row r="197">
          <cell r="A197">
            <v>195</v>
          </cell>
          <cell r="B197" t="str">
            <v>Stiebel Eltron WPF 66 WW</v>
          </cell>
          <cell r="F197" t="b">
            <v>1</v>
          </cell>
          <cell r="H197" t="str">
            <v/>
          </cell>
          <cell r="I197">
            <v>87.7</v>
          </cell>
          <cell r="J197">
            <v>14.71</v>
          </cell>
          <cell r="K197">
            <v>14.71</v>
          </cell>
          <cell r="L197">
            <v>26.2</v>
          </cell>
          <cell r="M197">
            <v>28.2</v>
          </cell>
          <cell r="N197">
            <v>80</v>
          </cell>
          <cell r="O197" t="str">
            <v>10-200</v>
          </cell>
          <cell r="P197" t="b">
            <v>1</v>
          </cell>
          <cell r="S197" t="str">
            <v/>
          </cell>
          <cell r="T197">
            <v>1</v>
          </cell>
          <cell r="U197">
            <v>3</v>
          </cell>
          <cell r="X197" t="b">
            <v>1</v>
          </cell>
          <cell r="Y197" t="str">
            <v/>
          </cell>
          <cell r="AA197" t="str">
            <v/>
          </cell>
          <cell r="AB197">
            <v>87.7</v>
          </cell>
          <cell r="AC197" t="str">
            <v/>
          </cell>
          <cell r="AD197" t="str">
            <v>-</v>
          </cell>
          <cell r="AE197">
            <v>0.2</v>
          </cell>
          <cell r="AF197" t="str">
            <v>______</v>
          </cell>
          <cell r="AG197" t="str">
            <v/>
          </cell>
          <cell r="AH197" t="b">
            <v>1</v>
          </cell>
          <cell r="AI197" t="str">
            <v/>
          </cell>
          <cell r="AJ197" t="str">
            <v/>
          </cell>
          <cell r="AK197" t="str">
            <v>X</v>
          </cell>
          <cell r="AL197">
            <v>12.18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BJ189"/>
  <sheetViews>
    <sheetView showGridLines="0" showRowColHeaders="0" tabSelected="1" topLeftCell="A3" zoomScale="115" zoomScaleNormal="115" workbookViewId="0">
      <selection activeCell="AN31" sqref="AN31:AT31"/>
    </sheetView>
  </sheetViews>
  <sheetFormatPr baseColWidth="10" defaultColWidth="9.140625" defaultRowHeight="11.25" x14ac:dyDescent="0.2"/>
  <cols>
    <col min="1" max="1" width="1.7109375" style="10" customWidth="1"/>
    <col min="2" max="3" width="0.42578125" style="10" customWidth="1"/>
    <col min="4" max="4" width="3.85546875" style="8" customWidth="1"/>
    <col min="5" max="7" width="1.7109375" style="8" customWidth="1"/>
    <col min="8" max="8" width="2.140625" style="8" customWidth="1"/>
    <col min="9" max="20" width="1.7109375" style="8" customWidth="1"/>
    <col min="21" max="21" width="3" style="8" customWidth="1"/>
    <col min="22" max="22" width="1.7109375" style="8" customWidth="1"/>
    <col min="23" max="23" width="3.28515625" style="8" customWidth="1"/>
    <col min="24" max="26" width="1.7109375" style="8" customWidth="1"/>
    <col min="27" max="27" width="7.140625" style="8" customWidth="1"/>
    <col min="28" max="38" width="1.7109375" style="8" customWidth="1"/>
    <col min="39" max="39" width="4.28515625" style="8" customWidth="1"/>
    <col min="40" max="40" width="5.42578125" style="8" customWidth="1"/>
    <col min="41" max="41" width="2.42578125" style="8" customWidth="1"/>
    <col min="42" max="51" width="1.7109375" style="8" customWidth="1"/>
    <col min="52" max="52" width="5.28515625" style="8" customWidth="1"/>
    <col min="53" max="65" width="1.7109375" style="8" customWidth="1"/>
    <col min="66" max="16384" width="9.140625" style="8"/>
  </cols>
  <sheetData>
    <row r="1" spans="1:61" ht="15.95" customHeight="1" x14ac:dyDescent="0.2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5.75" customHeight="1" x14ac:dyDescent="0.2">
      <c r="A2" s="6"/>
      <c r="B2" s="6"/>
      <c r="C2" s="6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24" customHeight="1" x14ac:dyDescent="0.2">
      <c r="A3" s="6"/>
      <c r="B3" s="4" t="s">
        <v>347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95" customHeight="1" x14ac:dyDescent="0.2">
      <c r="A4" s="6"/>
      <c r="B4" s="6"/>
      <c r="C4" s="6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4.45" customHeight="1" x14ac:dyDescent="0.2">
      <c r="A5" s="6"/>
      <c r="B5" s="6"/>
      <c r="C5" s="24"/>
      <c r="D5" s="116" t="s">
        <v>348</v>
      </c>
      <c r="E5" s="25"/>
      <c r="F5" s="25"/>
      <c r="G5" s="25"/>
      <c r="H5" s="25"/>
      <c r="I5" s="25"/>
      <c r="J5" s="25"/>
      <c r="K5" s="25"/>
      <c r="L5" s="25"/>
      <c r="M5" s="25"/>
      <c r="N5" s="292" t="str">
        <f>IF(ISBLANK(Data!D5),"",Data!D5)</f>
        <v/>
      </c>
      <c r="O5" s="293"/>
      <c r="P5" s="293"/>
      <c r="Q5" s="293"/>
      <c r="R5" s="293"/>
      <c r="S5" s="293"/>
      <c r="T5" s="293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5"/>
      <c r="AJ5" s="7"/>
      <c r="AK5" s="7"/>
      <c r="AL5" s="7"/>
      <c r="AM5" s="7"/>
      <c r="AN5" s="11"/>
      <c r="AO5" s="11"/>
      <c r="AP5" s="11"/>
      <c r="AQ5" s="11"/>
      <c r="AR5" s="11"/>
      <c r="AS5" s="11"/>
      <c r="AT5" s="11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4.45" customHeight="1" x14ac:dyDescent="0.2">
      <c r="A6" s="6"/>
      <c r="B6" s="6"/>
      <c r="C6" s="24"/>
      <c r="D6" s="116" t="s">
        <v>349</v>
      </c>
      <c r="E6" s="25"/>
      <c r="F6" s="25"/>
      <c r="G6" s="25"/>
      <c r="H6" s="25"/>
      <c r="I6" s="25"/>
      <c r="J6" s="25"/>
      <c r="K6" s="25"/>
      <c r="L6" s="25"/>
      <c r="M6" s="25"/>
      <c r="N6" s="292" t="str">
        <f>IF(ISBLANK(Data!D6),"",Data!D6)</f>
        <v/>
      </c>
      <c r="O6" s="293"/>
      <c r="P6" s="293"/>
      <c r="Q6" s="293"/>
      <c r="R6" s="293"/>
      <c r="S6" s="293"/>
      <c r="T6" s="293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5"/>
      <c r="AJ6" s="7"/>
      <c r="AK6" s="7"/>
      <c r="AL6" s="7"/>
      <c r="AM6" s="7"/>
      <c r="AN6" s="11"/>
      <c r="AO6" s="11"/>
      <c r="AP6" s="11"/>
      <c r="AQ6" s="11"/>
      <c r="AR6" s="11"/>
      <c r="AS6" s="11"/>
      <c r="AT6" s="11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4.45" customHeight="1" x14ac:dyDescent="0.2">
      <c r="A7" s="6"/>
      <c r="B7" s="6"/>
      <c r="C7" s="24"/>
      <c r="D7" s="116" t="s">
        <v>350</v>
      </c>
      <c r="E7" s="25"/>
      <c r="F7" s="25"/>
      <c r="G7" s="25"/>
      <c r="H7" s="25"/>
      <c r="I7" s="25"/>
      <c r="J7" s="25"/>
      <c r="K7" s="25"/>
      <c r="L7" s="25"/>
      <c r="M7" s="25"/>
      <c r="N7" s="292" t="str">
        <f>IF(ISBLANK(Data!D7),"",Data!D7)</f>
        <v/>
      </c>
      <c r="O7" s="292"/>
      <c r="P7" s="292"/>
      <c r="Q7" s="292"/>
      <c r="R7" s="292"/>
      <c r="S7" s="292"/>
      <c r="T7" s="292"/>
      <c r="U7" s="292"/>
      <c r="V7" s="292"/>
      <c r="W7" s="292"/>
      <c r="X7" s="25"/>
      <c r="Y7" s="26" t="s">
        <v>92</v>
      </c>
      <c r="Z7" s="25"/>
      <c r="AA7" s="292" t="str">
        <f>IF(ISBLANK(Data!D8),"",Data!D8)</f>
        <v/>
      </c>
      <c r="AB7" s="292"/>
      <c r="AC7" s="292"/>
      <c r="AD7" s="292"/>
      <c r="AE7" s="292"/>
      <c r="AF7" s="292"/>
      <c r="AG7" s="292"/>
      <c r="AH7" s="292"/>
      <c r="AI7" s="327"/>
      <c r="AJ7" s="7"/>
      <c r="AK7" s="7"/>
      <c r="AL7" s="7"/>
      <c r="AM7" s="7"/>
      <c r="AN7" s="11"/>
      <c r="AO7" s="11"/>
      <c r="AP7" s="11"/>
      <c r="AQ7" s="11"/>
      <c r="AR7" s="11"/>
      <c r="AS7" s="11"/>
      <c r="AT7" s="11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1.1" customHeight="1" x14ac:dyDescent="0.2">
      <c r="A8" s="6"/>
      <c r="B8" s="6"/>
      <c r="C8" s="6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" x14ac:dyDescent="0.2">
      <c r="A9" s="6"/>
      <c r="B9" s="5" t="s">
        <v>351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4.45" customHeight="1" x14ac:dyDescent="0.2">
      <c r="A10" s="6"/>
      <c r="B10" s="6"/>
      <c r="C10" s="24"/>
      <c r="D10" s="27" t="s">
        <v>339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85" t="s">
        <v>354</v>
      </c>
      <c r="AW10" s="25"/>
      <c r="AX10" s="25"/>
      <c r="AY10" s="25"/>
      <c r="AZ10" s="25"/>
      <c r="BA10" s="25"/>
      <c r="BB10" s="25" t="s">
        <v>13</v>
      </c>
      <c r="BC10" s="25"/>
      <c r="BD10" s="25"/>
      <c r="BE10" s="25" t="s">
        <v>14</v>
      </c>
      <c r="BF10" s="25"/>
      <c r="BG10" s="25"/>
      <c r="BH10" s="25" t="s">
        <v>15</v>
      </c>
      <c r="BI10" s="28"/>
    </row>
    <row r="11" spans="1:61" ht="14.45" customHeight="1" x14ac:dyDescent="0.25">
      <c r="A11" s="6"/>
      <c r="B11" s="6"/>
      <c r="C11" s="24"/>
      <c r="D11" s="29" t="s">
        <v>352</v>
      </c>
      <c r="E11" s="29"/>
      <c r="F11" s="29"/>
      <c r="G11" s="30"/>
      <c r="H11" s="299" t="str">
        <f>IF(ISBLANK(Data!D12),"",Data!D12)</f>
        <v/>
      </c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63"/>
      <c r="AH11" s="29" t="s">
        <v>355</v>
      </c>
      <c r="AI11" s="29"/>
      <c r="AJ11" s="30"/>
      <c r="AK11" s="30"/>
      <c r="AL11" s="30"/>
      <c r="AM11" s="299" t="str">
        <f>IF(ISBLANK(Data!D13),"",Data!D13)</f>
        <v/>
      </c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300"/>
    </row>
    <row r="12" spans="1:61" ht="14.45" customHeight="1" x14ac:dyDescent="0.25">
      <c r="A12" s="6"/>
      <c r="B12" s="6"/>
      <c r="C12" s="24"/>
      <c r="D12" s="29" t="s">
        <v>353</v>
      </c>
      <c r="E12" s="29"/>
      <c r="F12" s="29"/>
      <c r="G12" s="29"/>
      <c r="H12" s="299" t="str">
        <f>IF(ISBLANK(Data!D14),"",Data!D14)</f>
        <v/>
      </c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96" t="s">
        <v>340</v>
      </c>
      <c r="AB12" s="97"/>
      <c r="AC12" s="299" t="str">
        <f>IF(ISBLANK(Data!D15),"",Data!D15)</f>
        <v/>
      </c>
      <c r="AD12" s="294"/>
      <c r="AE12" s="294"/>
      <c r="AF12" s="294"/>
      <c r="AG12" s="263"/>
      <c r="AH12" s="29" t="s">
        <v>356</v>
      </c>
      <c r="AI12" s="29"/>
      <c r="AJ12" s="30"/>
      <c r="AK12" s="299" t="str">
        <f>IF(ISBLANK(Data!D16),"",Data!D16)</f>
        <v/>
      </c>
      <c r="AL12" s="299"/>
      <c r="AM12" s="299"/>
      <c r="AN12" s="291"/>
      <c r="AO12" s="85" t="s">
        <v>357</v>
      </c>
      <c r="AP12" s="30"/>
      <c r="AQ12" s="30"/>
      <c r="AR12" s="299" t="str">
        <f>IF(ISBLANK(Data!D17),"",Data!D17)</f>
        <v/>
      </c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310"/>
    </row>
    <row r="13" spans="1:61" ht="14.45" customHeight="1" x14ac:dyDescent="0.25">
      <c r="A13" s="6"/>
      <c r="B13" s="6"/>
      <c r="C13" s="24"/>
      <c r="D13" s="29" t="s">
        <v>17</v>
      </c>
      <c r="E13" s="29"/>
      <c r="F13" s="29"/>
      <c r="H13" s="299" t="str">
        <f>IF(ISBLANK(Data!D18),"",Data!D18)</f>
        <v/>
      </c>
      <c r="I13" s="291"/>
      <c r="J13" s="291"/>
      <c r="K13" s="291"/>
      <c r="L13" s="291"/>
      <c r="M13" s="291"/>
      <c r="N13" s="291"/>
      <c r="O13" s="291"/>
      <c r="P13" s="291"/>
      <c r="Q13" s="291"/>
      <c r="R13" s="300"/>
      <c r="S13" s="84" t="s">
        <v>341</v>
      </c>
      <c r="T13" s="30"/>
      <c r="U13" s="30"/>
      <c r="V13" s="29"/>
      <c r="W13" s="299" t="str">
        <f>IF(ISBLANK(Data!D19),"",Data!D19)</f>
        <v/>
      </c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300"/>
    </row>
    <row r="14" spans="1:61" ht="14.45" customHeight="1" x14ac:dyDescent="0.2">
      <c r="A14" s="6"/>
      <c r="B14" s="6"/>
      <c r="C14" s="24"/>
      <c r="D14" s="27" t="s">
        <v>358</v>
      </c>
      <c r="E14" s="31"/>
      <c r="F14" s="31"/>
      <c r="G14" s="32"/>
      <c r="H14" s="32"/>
      <c r="I14" s="32"/>
      <c r="J14" s="32"/>
      <c r="K14" s="32"/>
      <c r="L14" s="32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0"/>
      <c r="AC14" s="30"/>
      <c r="AD14" s="30"/>
      <c r="AE14" s="30"/>
      <c r="AF14" s="30"/>
      <c r="AG14" s="32"/>
      <c r="AH14" s="32"/>
      <c r="AI14" s="32"/>
      <c r="AJ14" s="31"/>
      <c r="AK14" s="30"/>
      <c r="AL14" s="31"/>
      <c r="AM14" s="32"/>
      <c r="AN14" s="32"/>
      <c r="AO14" s="32"/>
      <c r="AP14" s="32"/>
      <c r="AQ14" s="32"/>
      <c r="AR14" s="32"/>
      <c r="AS14" s="32"/>
      <c r="AT14" s="32"/>
      <c r="AU14" s="32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3"/>
    </row>
    <row r="15" spans="1:61" ht="14.45" customHeight="1" x14ac:dyDescent="0.2">
      <c r="A15" s="6"/>
      <c r="B15" s="6"/>
      <c r="C15" s="24"/>
      <c r="D15" s="29" t="s">
        <v>353</v>
      </c>
      <c r="E15" s="29"/>
      <c r="F15" s="29"/>
      <c r="G15" s="29"/>
      <c r="H15" s="299" t="str">
        <f>IF(ISBLANK(Data!D20),"",Data!D20)</f>
        <v/>
      </c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96" t="s">
        <v>340</v>
      </c>
      <c r="AB15" s="97"/>
      <c r="AC15" s="299" t="str">
        <f>IF(ISBLANK(Data!D21),"",Data!D21)</f>
        <v/>
      </c>
      <c r="AD15" s="294"/>
      <c r="AE15" s="294"/>
      <c r="AF15" s="294"/>
      <c r="AG15" s="263"/>
      <c r="AH15" s="166" t="s">
        <v>360</v>
      </c>
      <c r="AI15" s="91"/>
      <c r="AJ15" s="42"/>
      <c r="AK15" s="42"/>
      <c r="AL15" s="91"/>
      <c r="AM15" s="42"/>
      <c r="AN15" s="311" t="str">
        <f>IF(ISBLANK(Data!D24),"",Data!D24)</f>
        <v/>
      </c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2"/>
    </row>
    <row r="16" spans="1:61" s="14" customFormat="1" ht="14.45" customHeight="1" x14ac:dyDescent="0.25">
      <c r="A16" s="6"/>
      <c r="B16" s="6"/>
      <c r="C16" s="24"/>
      <c r="D16" s="29" t="s">
        <v>356</v>
      </c>
      <c r="E16" s="29"/>
      <c r="F16" s="29"/>
      <c r="H16" s="299" t="str">
        <f>IF(ISBLANK(Data!D22),"",Data!D22)</f>
        <v/>
      </c>
      <c r="I16" s="291"/>
      <c r="J16" s="291"/>
      <c r="K16" s="291"/>
      <c r="L16" s="300"/>
      <c r="M16" s="301" t="s">
        <v>357</v>
      </c>
      <c r="N16" s="302"/>
      <c r="O16" s="302"/>
      <c r="P16" s="302"/>
      <c r="Q16" s="303" t="str">
        <f>IF(ISBLANK(Data!D23),"",Data!D23)</f>
        <v/>
      </c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4"/>
      <c r="AH16" s="92"/>
      <c r="AI16" s="13"/>
      <c r="AJ16" s="12" t="s">
        <v>362</v>
      </c>
      <c r="AK16" s="12"/>
      <c r="AL16" s="12"/>
      <c r="AM16" s="12"/>
      <c r="AN16" s="12"/>
      <c r="AO16" s="12" t="s">
        <v>363</v>
      </c>
      <c r="AP16" s="12"/>
      <c r="AQ16" s="12"/>
      <c r="AR16" s="12"/>
      <c r="AS16" s="12"/>
      <c r="AT16" s="12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93"/>
    </row>
    <row r="17" spans="1:61" ht="14.45" customHeight="1" x14ac:dyDescent="0.25">
      <c r="A17" s="6"/>
      <c r="B17" s="6"/>
      <c r="C17" s="24"/>
      <c r="D17" s="29" t="s">
        <v>359</v>
      </c>
      <c r="E17" s="29"/>
      <c r="F17" s="29"/>
      <c r="G17" s="29"/>
      <c r="H17" s="29"/>
      <c r="I17" s="299"/>
      <c r="J17" s="299"/>
      <c r="K17" s="299"/>
      <c r="L17" s="299"/>
      <c r="M17" s="299"/>
      <c r="N17" s="299"/>
      <c r="O17" s="299"/>
      <c r="P17" s="299"/>
      <c r="Q17" s="299"/>
      <c r="R17" s="300"/>
      <c r="S17" s="29" t="s">
        <v>361</v>
      </c>
      <c r="T17" s="30"/>
      <c r="U17" s="30"/>
      <c r="V17" s="29"/>
      <c r="W17" s="29"/>
      <c r="X17" s="29"/>
      <c r="Y17" s="299" t="str">
        <f>IF(ISBLANK(Data!D26),"",Data!D26)</f>
        <v/>
      </c>
      <c r="Z17" s="299"/>
      <c r="AA17" s="299"/>
      <c r="AB17" s="299"/>
      <c r="AC17" s="299"/>
      <c r="AD17" s="299"/>
      <c r="AE17" s="299"/>
      <c r="AF17" s="299"/>
      <c r="AG17" s="263"/>
      <c r="AH17" s="94"/>
      <c r="AI17" s="95"/>
      <c r="AJ17" s="95"/>
      <c r="AK17" s="330" t="str">
        <f>IF(ISBLANK(Data!D30),"",Data!D30)</f>
        <v/>
      </c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  <c r="BI17" s="331"/>
    </row>
    <row r="18" spans="1:61" ht="14.45" customHeight="1" x14ac:dyDescent="0.25">
      <c r="A18" s="6"/>
      <c r="B18" s="6"/>
      <c r="C18" s="24"/>
      <c r="D18" s="29" t="s">
        <v>365</v>
      </c>
      <c r="E18" s="29"/>
      <c r="F18" s="29"/>
      <c r="G18" s="29"/>
      <c r="H18" s="29"/>
      <c r="I18" s="299" t="str">
        <f>IF(ISBLANK(Data!D31),"",Data!D31)</f>
        <v/>
      </c>
      <c r="J18" s="299"/>
      <c r="K18" s="299"/>
      <c r="L18" s="299"/>
      <c r="M18" s="299"/>
      <c r="N18" s="299"/>
      <c r="O18" s="299"/>
      <c r="P18" s="299"/>
      <c r="Q18" s="299"/>
      <c r="R18" s="300"/>
      <c r="S18" s="29" t="s">
        <v>364</v>
      </c>
      <c r="T18" s="30"/>
      <c r="U18" s="30"/>
      <c r="V18" s="29"/>
      <c r="W18" s="29"/>
      <c r="X18" s="29"/>
      <c r="Y18" s="29"/>
      <c r="Z18" s="29"/>
      <c r="AA18" s="29"/>
      <c r="AB18" s="328" t="str">
        <f>IF(ISBLANK(Data!D32),"",Data!D32)</f>
        <v/>
      </c>
      <c r="AC18" s="328"/>
      <c r="AD18" s="328"/>
      <c r="AE18" s="328"/>
      <c r="AF18" s="328"/>
      <c r="AG18" s="34" t="s">
        <v>93</v>
      </c>
      <c r="AH18" s="98"/>
      <c r="AI18" s="34"/>
      <c r="AJ18" s="12" t="s">
        <v>362</v>
      </c>
      <c r="AK18" s="34"/>
      <c r="AL18" s="34"/>
      <c r="AM18" s="34"/>
      <c r="AN18" s="34"/>
      <c r="AO18" s="12" t="s">
        <v>363</v>
      </c>
      <c r="AP18" s="34"/>
      <c r="AQ18" s="34"/>
      <c r="AR18" s="34"/>
      <c r="AS18" s="34"/>
      <c r="AT18" s="34"/>
      <c r="AU18" s="34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3"/>
    </row>
    <row r="19" spans="1:61" s="16" customFormat="1" ht="14.45" customHeight="1" x14ac:dyDescent="0.25">
      <c r="A19" s="15"/>
      <c r="B19" s="15"/>
      <c r="C19" s="35"/>
      <c r="D19" s="27" t="s">
        <v>366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85" t="s">
        <v>354</v>
      </c>
      <c r="AW19" s="25"/>
      <c r="AX19" s="25"/>
      <c r="AY19" s="25"/>
      <c r="AZ19" s="25"/>
      <c r="BA19" s="25"/>
      <c r="BB19" s="25" t="s">
        <v>13</v>
      </c>
      <c r="BC19" s="25"/>
      <c r="BD19" s="25"/>
      <c r="BE19" s="25" t="s">
        <v>14</v>
      </c>
      <c r="BF19" s="25"/>
      <c r="BG19" s="25"/>
      <c r="BH19" s="25" t="s">
        <v>15</v>
      </c>
      <c r="BI19" s="28"/>
    </row>
    <row r="20" spans="1:61" ht="14.45" customHeight="1" x14ac:dyDescent="0.25">
      <c r="A20" s="6"/>
      <c r="B20" s="6"/>
      <c r="C20" s="24"/>
      <c r="D20" s="29" t="s">
        <v>352</v>
      </c>
      <c r="E20" s="25"/>
      <c r="F20" s="25"/>
      <c r="G20" s="25"/>
      <c r="H20" s="262" t="str">
        <f>IF(ISBLANK(Data!D38),"",Data!D38)</f>
        <v/>
      </c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3"/>
      <c r="AH20" s="160" t="s">
        <v>355</v>
      </c>
      <c r="AI20" s="25"/>
      <c r="AJ20" s="30"/>
      <c r="AK20" s="25"/>
      <c r="AL20" s="25"/>
      <c r="AM20" s="262" t="str">
        <f>IF(ISBLANK(Data!D39),"",Data!D39)</f>
        <v/>
      </c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300"/>
    </row>
    <row r="21" spans="1:61" ht="14.45" customHeight="1" x14ac:dyDescent="0.25">
      <c r="A21" s="6"/>
      <c r="B21" s="6"/>
      <c r="C21" s="24"/>
      <c r="D21" s="29" t="s">
        <v>353</v>
      </c>
      <c r="E21" s="25"/>
      <c r="F21" s="25"/>
      <c r="G21" s="25"/>
      <c r="H21" s="299" t="str">
        <f>IF(ISBLANK(Data!D40),"",Data!D40)</f>
        <v/>
      </c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96" t="s">
        <v>340</v>
      </c>
      <c r="AB21" s="97"/>
      <c r="AC21" s="299" t="str">
        <f>IF(ISBLANK(Data!D41),"",Data!D41)</f>
        <v/>
      </c>
      <c r="AD21" s="294"/>
      <c r="AE21" s="294"/>
      <c r="AF21" s="294"/>
      <c r="AG21" s="263"/>
      <c r="AH21" s="160" t="s">
        <v>356</v>
      </c>
      <c r="AI21" s="25"/>
      <c r="AJ21" s="25"/>
      <c r="AK21" s="262" t="str">
        <f>IF(ISBLANK(Data!D42),"",Data!D42)</f>
        <v/>
      </c>
      <c r="AL21" s="262"/>
      <c r="AM21" s="262"/>
      <c r="AN21" s="291"/>
      <c r="AO21" s="161" t="s">
        <v>357</v>
      </c>
      <c r="AP21" s="30"/>
      <c r="AQ21" s="25"/>
      <c r="AR21" s="262" t="str">
        <f>IF(ISBLANK(Data!D43),"",Data!D43)</f>
        <v/>
      </c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9"/>
    </row>
    <row r="22" spans="1:61" ht="14.45" customHeight="1" x14ac:dyDescent="0.25">
      <c r="A22" s="6"/>
      <c r="B22" s="6"/>
      <c r="C22" s="24"/>
      <c r="D22" s="29" t="s">
        <v>17</v>
      </c>
      <c r="E22" s="25"/>
      <c r="F22" s="25"/>
      <c r="H22" s="262" t="str">
        <f>IF(ISBLANK(Data!D44),"",Data!D44)</f>
        <v/>
      </c>
      <c r="I22" s="291"/>
      <c r="J22" s="291"/>
      <c r="K22" s="291"/>
      <c r="L22" s="291"/>
      <c r="M22" s="291"/>
      <c r="N22" s="291"/>
      <c r="O22" s="291"/>
      <c r="P22" s="291"/>
      <c r="Q22" s="291"/>
      <c r="R22" s="300"/>
      <c r="S22" s="36" t="s">
        <v>341</v>
      </c>
      <c r="T22" s="30"/>
      <c r="U22" s="30"/>
      <c r="V22" s="25"/>
      <c r="W22" s="262" t="str">
        <f>IF(ISBLANK(Data!D45),"",Data!D45)</f>
        <v/>
      </c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300"/>
    </row>
    <row r="23" spans="1:61" ht="14.45" customHeight="1" x14ac:dyDescent="0.25">
      <c r="A23" s="6"/>
      <c r="B23" s="6"/>
      <c r="C23" s="24"/>
      <c r="D23" s="160" t="s">
        <v>367</v>
      </c>
      <c r="E23" s="25"/>
      <c r="F23" s="25"/>
      <c r="G23" s="25"/>
      <c r="H23" s="25"/>
      <c r="I23" s="25"/>
      <c r="J23" s="25"/>
      <c r="K23" s="25"/>
      <c r="L23" s="25"/>
      <c r="M23" s="262" t="str">
        <f>IF(ISBLANK(Data!D46),"",Data!D46)</f>
        <v/>
      </c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90"/>
      <c r="AH23" s="161" t="s">
        <v>368</v>
      </c>
      <c r="AI23" s="25"/>
      <c r="AJ23" s="30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62" t="str">
        <f>IF(ISBLANK(Data!D47),"",Data!D47)</f>
        <v/>
      </c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7"/>
    </row>
    <row r="24" spans="1:61" ht="14.45" customHeight="1" x14ac:dyDescent="0.2">
      <c r="A24" s="6"/>
      <c r="B24" s="6"/>
      <c r="C24" s="40"/>
      <c r="D24" s="41" t="s">
        <v>369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3"/>
    </row>
    <row r="25" spans="1:61" s="16" customFormat="1" ht="14.45" customHeight="1" x14ac:dyDescent="0.25">
      <c r="A25" s="15"/>
      <c r="B25" s="15"/>
      <c r="C25" s="49"/>
      <c r="D25" s="143"/>
      <c r="E25" s="162" t="s">
        <v>370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 t="s">
        <v>342</v>
      </c>
      <c r="S25" s="9"/>
      <c r="T25" s="9"/>
      <c r="U25" s="9"/>
      <c r="V25" s="9"/>
      <c r="W25" s="9" t="s">
        <v>372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 t="s">
        <v>374</v>
      </c>
      <c r="AL25" s="9"/>
      <c r="AM25" s="9"/>
      <c r="AN25" s="9"/>
      <c r="AO25" s="9"/>
      <c r="AP25" s="9"/>
      <c r="AQ25" s="9"/>
      <c r="AR25" s="9"/>
      <c r="AS25" s="9"/>
      <c r="AT25" s="9"/>
      <c r="AU25" s="9" t="s">
        <v>375</v>
      </c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50"/>
    </row>
    <row r="26" spans="1:61" s="145" customFormat="1" ht="11.1" customHeight="1" x14ac:dyDescent="0.25">
      <c r="A26" s="144"/>
      <c r="B26" s="144"/>
      <c r="C26" s="146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 t="s">
        <v>373</v>
      </c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8"/>
    </row>
    <row r="27" spans="1:61" ht="11.1" customHeight="1" x14ac:dyDescent="0.2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15" x14ac:dyDescent="0.2">
      <c r="A28" s="6"/>
      <c r="B28" s="5" t="s">
        <v>591</v>
      </c>
      <c r="C28" s="6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5">
        <v>1</v>
      </c>
    </row>
    <row r="29" spans="1:61" s="16" customFormat="1" ht="14.45" customHeight="1" x14ac:dyDescent="0.25">
      <c r="A29" s="15"/>
      <c r="B29" s="15"/>
      <c r="C29" s="35"/>
      <c r="D29" s="126"/>
      <c r="E29" s="126"/>
      <c r="F29" s="126" t="s">
        <v>362</v>
      </c>
      <c r="G29" s="126"/>
      <c r="H29" s="126"/>
      <c r="I29" s="126"/>
      <c r="J29" s="126"/>
      <c r="K29" s="126"/>
      <c r="L29" s="126"/>
      <c r="M29" s="126"/>
      <c r="N29" s="126" t="s">
        <v>376</v>
      </c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 t="s">
        <v>377</v>
      </c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 t="s">
        <v>378</v>
      </c>
      <c r="BF29" s="126"/>
      <c r="BG29" s="126"/>
      <c r="BH29" s="126"/>
      <c r="BI29" s="127"/>
    </row>
    <row r="30" spans="1:61" s="16" customFormat="1" ht="14.45" customHeight="1" x14ac:dyDescent="0.25">
      <c r="A30" s="15"/>
      <c r="B30" s="15"/>
      <c r="C30" s="35"/>
      <c r="D30" s="126" t="s">
        <v>379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262" t="str">
        <f>IF(ISBLANK(Data!D56),"",Data!D56)</f>
        <v/>
      </c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3"/>
      <c r="AN30" s="156" t="s">
        <v>383</v>
      </c>
      <c r="AO30" s="126"/>
      <c r="AP30" s="126"/>
      <c r="AQ30" s="126"/>
      <c r="AR30" s="126"/>
      <c r="AS30" s="126"/>
      <c r="AT30" s="126"/>
      <c r="AU30" s="126"/>
      <c r="AV30" s="262" t="s">
        <v>191</v>
      </c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96"/>
    </row>
    <row r="31" spans="1:61" s="16" customFormat="1" ht="14.45" customHeight="1" x14ac:dyDescent="0.25">
      <c r="A31" s="15"/>
      <c r="B31" s="15"/>
      <c r="C31" s="35"/>
      <c r="D31" s="126" t="s">
        <v>380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 t="s">
        <v>381</v>
      </c>
      <c r="Q31" s="126"/>
      <c r="R31" s="126"/>
      <c r="S31" s="126"/>
      <c r="T31" s="126"/>
      <c r="U31" s="126"/>
      <c r="V31" s="126"/>
      <c r="W31" s="126"/>
      <c r="X31" s="126" t="s">
        <v>382</v>
      </c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7"/>
      <c r="AN31" s="292" t="s">
        <v>588</v>
      </c>
      <c r="AO31" s="292"/>
      <c r="AP31" s="292"/>
      <c r="AQ31" s="292"/>
      <c r="AR31" s="292"/>
      <c r="AS31" s="292"/>
      <c r="AT31" s="292"/>
      <c r="AU31" s="262" t="str">
        <f>IF(ISBLANK(Data!D58),"",Data!D58)</f>
        <v/>
      </c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96"/>
    </row>
    <row r="32" spans="1:61" s="16" customFormat="1" ht="14.45" customHeight="1" x14ac:dyDescent="0.25">
      <c r="A32" s="15"/>
      <c r="B32" s="15"/>
      <c r="C32" s="46"/>
      <c r="D32" s="129" t="s">
        <v>386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1"/>
    </row>
    <row r="33" spans="1:61" s="16" customFormat="1" ht="14.45" customHeight="1" x14ac:dyDescent="0.25">
      <c r="A33" s="15"/>
      <c r="B33" s="15"/>
      <c r="C33" s="49"/>
      <c r="D33" s="132" t="s">
        <v>387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3"/>
      <c r="O33" s="133"/>
      <c r="P33" s="134" t="s">
        <v>46</v>
      </c>
      <c r="Q33" s="133"/>
      <c r="R33" s="133"/>
      <c r="S33" s="133"/>
      <c r="T33" s="132"/>
      <c r="U33" s="134" t="s">
        <v>388</v>
      </c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329" t="str">
        <f>VLOOKUP($BI$28,Datenquelle!A3:AL197,13,FALSE)</f>
        <v xml:space="preserve"> </v>
      </c>
      <c r="AG33" s="329"/>
      <c r="AH33" s="329"/>
      <c r="AI33" s="329"/>
      <c r="AJ33" s="329"/>
      <c r="AK33" s="329"/>
      <c r="AL33" s="135" t="s">
        <v>93</v>
      </c>
      <c r="AM33" s="136"/>
      <c r="AN33" s="165" t="s">
        <v>392</v>
      </c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297" t="str">
        <f>VLOOKUP($BI$28,Datenquelle!A3:AL197,11,FALSE)</f>
        <v xml:space="preserve"> </v>
      </c>
      <c r="AZ33" s="297"/>
      <c r="BA33" s="297"/>
      <c r="BB33" s="297"/>
      <c r="BC33" s="297"/>
      <c r="BD33" s="297"/>
      <c r="BE33" s="320" t="s">
        <v>148</v>
      </c>
      <c r="BF33" s="320"/>
      <c r="BG33" s="320"/>
      <c r="BH33" s="320"/>
      <c r="BI33" s="137"/>
    </row>
    <row r="34" spans="1:61" s="16" customFormat="1" ht="14.45" customHeight="1" x14ac:dyDescent="0.25">
      <c r="A34" s="15"/>
      <c r="B34" s="15"/>
      <c r="C34" s="49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26"/>
      <c r="O34" s="126"/>
      <c r="P34" s="126" t="s">
        <v>49</v>
      </c>
      <c r="Q34" s="126"/>
      <c r="R34" s="126"/>
      <c r="S34" s="126"/>
      <c r="T34" s="132"/>
      <c r="U34" s="126" t="s">
        <v>389</v>
      </c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298" t="str">
        <f>VLOOKUP($BI$28,Datenquelle!A3:AL197,14,FALSE)</f>
        <v xml:space="preserve"> </v>
      </c>
      <c r="AI34" s="298"/>
      <c r="AJ34" s="298"/>
      <c r="AK34" s="298"/>
      <c r="AL34" s="138" t="s">
        <v>93</v>
      </c>
      <c r="AM34" s="136"/>
      <c r="AN34" s="156" t="s">
        <v>393</v>
      </c>
      <c r="AO34" s="155"/>
      <c r="AP34" s="126"/>
      <c r="AQ34" s="126"/>
      <c r="AR34" s="126"/>
      <c r="AS34" s="126"/>
      <c r="AT34" s="126"/>
      <c r="AU34" s="126"/>
      <c r="AV34" s="126"/>
      <c r="AW34" s="298" t="str">
        <f>VLOOKUP($BI$28,Datenquelle!A3:AL197,10,FALSE)</f>
        <v xml:space="preserve"> </v>
      </c>
      <c r="AX34" s="298"/>
      <c r="AY34" s="298"/>
      <c r="AZ34" s="298"/>
      <c r="BA34" s="298"/>
      <c r="BB34" s="298"/>
      <c r="BC34" s="298"/>
      <c r="BD34" s="298"/>
      <c r="BE34" s="321" t="s">
        <v>148</v>
      </c>
      <c r="BF34" s="321"/>
      <c r="BG34" s="321"/>
      <c r="BH34" s="321"/>
      <c r="BI34" s="127"/>
    </row>
    <row r="35" spans="1:61" s="16" customFormat="1" ht="14.25" customHeight="1" x14ac:dyDescent="0.25">
      <c r="A35" s="15"/>
      <c r="B35" s="15"/>
      <c r="C35" s="44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26"/>
      <c r="O35" s="126"/>
      <c r="P35" s="126" t="s">
        <v>391</v>
      </c>
      <c r="Q35" s="126"/>
      <c r="R35" s="126"/>
      <c r="S35" s="126"/>
      <c r="T35" s="133"/>
      <c r="U35" s="133" t="s">
        <v>390</v>
      </c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297" t="str">
        <f>VLOOKUP($BI$28,Datenquelle!A3:AL197,20,FALSE)</f>
        <v xml:space="preserve"> </v>
      </c>
      <c r="AG35" s="297"/>
      <c r="AH35" s="297"/>
      <c r="AI35" s="297"/>
      <c r="AJ35" s="297"/>
      <c r="AK35" s="133" t="s">
        <v>395</v>
      </c>
      <c r="AL35" s="133"/>
      <c r="AM35" s="137"/>
      <c r="AN35" s="156" t="s">
        <v>394</v>
      </c>
      <c r="AO35" s="155"/>
      <c r="AP35" s="126"/>
      <c r="AQ35" s="126"/>
      <c r="AR35" s="126"/>
      <c r="AS35" s="126"/>
      <c r="AT35" s="126"/>
      <c r="AU35" s="126"/>
      <c r="AV35" s="126"/>
      <c r="AW35" s="298" t="str">
        <f>VLOOKUP($BI$28,Datenquelle!A3:AL197,12,FALSE)</f>
        <v xml:space="preserve"> </v>
      </c>
      <c r="AX35" s="298"/>
      <c r="AY35" s="298"/>
      <c r="AZ35" s="298"/>
      <c r="BA35" s="298"/>
      <c r="BB35" s="298"/>
      <c r="BC35" s="298"/>
      <c r="BD35" s="298"/>
      <c r="BE35" s="321" t="s">
        <v>148</v>
      </c>
      <c r="BF35" s="321"/>
      <c r="BG35" s="321"/>
      <c r="BH35" s="321"/>
      <c r="BI35" s="127"/>
    </row>
    <row r="36" spans="1:61" s="16" customFormat="1" ht="14.45" customHeight="1" x14ac:dyDescent="0.25">
      <c r="A36" s="15"/>
      <c r="B36" s="15"/>
      <c r="C36" s="46"/>
      <c r="D36" s="129" t="s">
        <v>396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1"/>
    </row>
    <row r="37" spans="1:61" s="152" customFormat="1" ht="14.45" customHeight="1" x14ac:dyDescent="0.2">
      <c r="A37" s="6"/>
      <c r="B37" s="6"/>
      <c r="C37" s="142"/>
      <c r="D37" s="153" t="s">
        <v>397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 t="s">
        <v>399</v>
      </c>
      <c r="Q37" s="153"/>
      <c r="R37" s="153"/>
      <c r="S37" s="153"/>
      <c r="T37" s="153"/>
      <c r="U37" s="153"/>
      <c r="V37" s="153"/>
      <c r="W37" s="153" t="s">
        <v>401</v>
      </c>
      <c r="X37" s="153"/>
      <c r="Y37" s="153"/>
      <c r="Z37" s="153"/>
      <c r="AA37" s="153"/>
      <c r="AB37" s="153"/>
      <c r="AC37" s="153"/>
      <c r="AD37" s="153"/>
      <c r="AE37" s="153"/>
      <c r="AF37" s="153"/>
      <c r="AG37" s="153" t="s">
        <v>58</v>
      </c>
      <c r="AH37" s="153"/>
      <c r="AI37" s="153"/>
      <c r="AJ37" s="153"/>
      <c r="AK37" s="153"/>
      <c r="AL37" s="153" t="s">
        <v>402</v>
      </c>
      <c r="AM37" s="153"/>
      <c r="AN37" s="153"/>
      <c r="AO37" s="153"/>
      <c r="AP37" s="153"/>
      <c r="AQ37" s="153"/>
      <c r="AR37" s="153"/>
      <c r="AS37" s="153"/>
      <c r="AT37" s="153"/>
      <c r="AU37" s="153"/>
      <c r="AV37" s="153" t="s">
        <v>404</v>
      </c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4"/>
    </row>
    <row r="38" spans="1:61" s="152" customFormat="1" ht="11.1" customHeight="1" x14ac:dyDescent="0.2">
      <c r="A38" s="6"/>
      <c r="B38" s="6"/>
      <c r="C38" s="149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 t="s">
        <v>400</v>
      </c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1"/>
    </row>
    <row r="39" spans="1:61" s="16" customFormat="1" ht="14.45" customHeight="1" x14ac:dyDescent="0.25">
      <c r="A39" s="15"/>
      <c r="B39" s="15"/>
      <c r="C39" s="35"/>
      <c r="D39" s="126" t="s">
        <v>405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 t="s">
        <v>406</v>
      </c>
      <c r="R39" s="126"/>
      <c r="S39" s="262" t="str">
        <f>IF(Datenquelle!J202=TRUE,Datenquelle!AM2,"")</f>
        <v/>
      </c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126"/>
      <c r="AG39" s="126"/>
      <c r="AH39" s="126"/>
      <c r="AI39" s="126" t="s">
        <v>149</v>
      </c>
      <c r="AJ39" s="126"/>
      <c r="AK39" s="126"/>
      <c r="AL39" s="324" t="s">
        <v>596</v>
      </c>
      <c r="AM39" s="324"/>
      <c r="AN39" s="126" t="s">
        <v>407</v>
      </c>
      <c r="AO39" s="126"/>
      <c r="AP39" s="126"/>
      <c r="AQ39" s="126"/>
      <c r="AR39" s="298" t="str">
        <f>VLOOKUP($BI$28,Datenquelle!A3:AL137,8,FALSE)</f>
        <v xml:space="preserve"> </v>
      </c>
      <c r="AS39" s="298"/>
      <c r="AT39" s="298"/>
      <c r="AU39" s="298"/>
      <c r="AV39" s="126" t="s">
        <v>98</v>
      </c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7"/>
    </row>
    <row r="40" spans="1:61" s="16" customFormat="1" ht="14.45" customHeight="1" x14ac:dyDescent="0.25">
      <c r="A40" s="15"/>
      <c r="B40" s="15"/>
      <c r="C40" s="35"/>
      <c r="D40" s="126" t="s">
        <v>408</v>
      </c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 t="s">
        <v>411</v>
      </c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8" t="s">
        <v>410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8" t="s">
        <v>409</v>
      </c>
      <c r="AP40" s="126"/>
      <c r="AQ40" s="126"/>
      <c r="AR40" s="126"/>
      <c r="AS40" s="126"/>
      <c r="AT40" s="126"/>
      <c r="AU40" s="126"/>
      <c r="AV40" s="126"/>
      <c r="AW40" s="126"/>
      <c r="AX40" s="128" t="s">
        <v>412</v>
      </c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7"/>
    </row>
    <row r="41" spans="1:61" s="16" customFormat="1" ht="14.45" customHeight="1" x14ac:dyDescent="0.25">
      <c r="A41" s="15"/>
      <c r="B41" s="15"/>
      <c r="C41" s="35"/>
      <c r="D41" s="126" t="s">
        <v>413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Q41" s="126" t="s">
        <v>414</v>
      </c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 t="s">
        <v>415</v>
      </c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 t="s">
        <v>416</v>
      </c>
      <c r="AP41" s="126"/>
      <c r="AQ41" s="126"/>
      <c r="AR41" s="126"/>
      <c r="AS41" s="126"/>
      <c r="AT41" s="126"/>
      <c r="AU41" s="126"/>
      <c r="AV41" s="126"/>
      <c r="AW41" s="126"/>
      <c r="AX41" s="126" t="s">
        <v>417</v>
      </c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7"/>
    </row>
    <row r="42" spans="1:61" s="16" customFormat="1" ht="14.45" customHeight="1" x14ac:dyDescent="0.25">
      <c r="A42" s="15"/>
      <c r="B42" s="15"/>
      <c r="C42" s="35"/>
      <c r="D42" s="126" t="s">
        <v>418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 t="s">
        <v>419</v>
      </c>
      <c r="P42" s="126"/>
      <c r="Q42" s="126"/>
      <c r="R42" s="126"/>
      <c r="S42" s="298" t="str">
        <f>VLOOKUP($BI$28,Datenquelle!A3:AL137,25,FALSE)</f>
        <v/>
      </c>
      <c r="T42" s="298"/>
      <c r="U42" s="298"/>
      <c r="V42" s="298"/>
      <c r="W42" s="126" t="s">
        <v>395</v>
      </c>
      <c r="X42" s="126"/>
      <c r="Y42" s="126"/>
      <c r="Z42" s="126"/>
      <c r="AA42" s="126"/>
      <c r="AB42" s="126" t="s">
        <v>420</v>
      </c>
      <c r="AC42" s="126"/>
      <c r="AD42" s="126"/>
      <c r="AE42" s="126"/>
      <c r="AF42" s="298" t="str">
        <f>VLOOKUP($BI$28,Datenquelle!A3:AL137,27,FALSE)</f>
        <v xml:space="preserve"> </v>
      </c>
      <c r="AG42" s="298"/>
      <c r="AH42" s="298"/>
      <c r="AI42" s="298"/>
      <c r="AJ42" s="126" t="s">
        <v>97</v>
      </c>
      <c r="AK42" s="126"/>
      <c r="AL42" s="126"/>
      <c r="AM42" s="126"/>
      <c r="AN42" s="126" t="s">
        <v>421</v>
      </c>
      <c r="AO42" s="126"/>
      <c r="AP42" s="126"/>
      <c r="AQ42" s="126"/>
      <c r="AR42" s="126"/>
      <c r="AS42" s="298" t="str">
        <f>IF(ISBLANK(Data!D88),"",Data!D88)</f>
        <v/>
      </c>
      <c r="AT42" s="298"/>
      <c r="AU42" s="298"/>
      <c r="AV42" s="298"/>
      <c r="AW42" s="298"/>
      <c r="AX42" s="126" t="s">
        <v>98</v>
      </c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7"/>
    </row>
    <row r="43" spans="1:61" s="16" customFormat="1" ht="11.1" customHeight="1" x14ac:dyDescent="0.25">
      <c r="A43" s="15"/>
      <c r="B43" s="15"/>
      <c r="C43" s="1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6" customFormat="1" ht="15" x14ac:dyDescent="0.25">
      <c r="A44" s="15"/>
      <c r="B44" s="5" t="s">
        <v>422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1:61" s="16" customFormat="1" ht="14.45" customHeight="1" x14ac:dyDescent="0.25">
      <c r="A45" s="15"/>
      <c r="B45" s="15"/>
      <c r="C45" s="35"/>
      <c r="D45" s="25"/>
      <c r="E45" s="25"/>
      <c r="F45" s="160" t="s">
        <v>362</v>
      </c>
      <c r="G45" s="25"/>
      <c r="H45" s="25"/>
      <c r="I45" s="25"/>
      <c r="J45" s="25"/>
      <c r="K45" s="25"/>
      <c r="L45" s="25"/>
      <c r="M45" s="25"/>
      <c r="N45" s="160" t="s">
        <v>376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8"/>
    </row>
    <row r="46" spans="1:61" s="16" customFormat="1" ht="14.45" customHeight="1" x14ac:dyDescent="0.25">
      <c r="A46" s="15"/>
      <c r="B46" s="15"/>
      <c r="C46" s="35"/>
      <c r="D46" s="160" t="s">
        <v>379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2" t="str">
        <f>IF(ISBLANK(Data!D91),"",Data!D91)</f>
        <v/>
      </c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90"/>
      <c r="AN46" s="161" t="s">
        <v>383</v>
      </c>
      <c r="AO46" s="25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322"/>
      <c r="BA46" s="322"/>
      <c r="BB46" s="322"/>
      <c r="BC46" s="322"/>
      <c r="BD46" s="322"/>
      <c r="BE46" s="322"/>
      <c r="BF46" s="322"/>
      <c r="BG46" s="322"/>
      <c r="BH46" s="322"/>
      <c r="BI46" s="323"/>
    </row>
    <row r="47" spans="1:61" s="16" customFormat="1" ht="14.45" customHeight="1" x14ac:dyDescent="0.25">
      <c r="A47" s="15"/>
      <c r="B47" s="15"/>
      <c r="C47" s="35"/>
      <c r="D47" s="160" t="s">
        <v>423</v>
      </c>
      <c r="E47" s="25"/>
      <c r="F47" s="25"/>
      <c r="G47" s="25"/>
      <c r="H47" s="25"/>
      <c r="I47" s="25"/>
      <c r="J47" s="25"/>
      <c r="K47" s="25"/>
      <c r="L47" s="25"/>
      <c r="M47" s="25"/>
      <c r="N47" s="160" t="s">
        <v>424</v>
      </c>
      <c r="O47" s="25"/>
      <c r="P47" s="25"/>
      <c r="Q47" s="25"/>
      <c r="R47" s="25"/>
      <c r="S47" s="25"/>
      <c r="T47" s="25"/>
      <c r="U47" s="25"/>
      <c r="V47" s="160" t="s">
        <v>425</v>
      </c>
      <c r="W47" s="25"/>
      <c r="X47" s="25"/>
      <c r="Y47" s="25"/>
      <c r="Z47" s="25"/>
      <c r="AA47" s="25"/>
      <c r="AB47" s="25"/>
      <c r="AC47" s="25"/>
      <c r="AD47" s="160" t="s">
        <v>426</v>
      </c>
      <c r="AE47" s="25"/>
      <c r="AF47" s="25"/>
      <c r="AG47" s="25"/>
      <c r="AH47" s="25"/>
      <c r="AI47" s="25"/>
      <c r="AJ47" s="25"/>
      <c r="AK47" s="25"/>
      <c r="AL47" s="313"/>
      <c r="AM47" s="314"/>
      <c r="AN47" s="161" t="s">
        <v>384</v>
      </c>
      <c r="AO47" s="25"/>
      <c r="AP47" s="25"/>
      <c r="AQ47" s="25"/>
      <c r="AR47" s="25"/>
      <c r="AS47" s="25"/>
      <c r="AT47" s="25"/>
      <c r="AU47" s="262" t="str">
        <f>IF(ISBLANK(Data!D96),"",Data!D96)</f>
        <v/>
      </c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3"/>
    </row>
    <row r="48" spans="1:61" s="16" customFormat="1" ht="14.45" customHeight="1" x14ac:dyDescent="0.25">
      <c r="A48" s="15"/>
      <c r="B48" s="15"/>
      <c r="C48" s="35"/>
      <c r="D48" s="160" t="s">
        <v>427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160" t="s">
        <v>406</v>
      </c>
      <c r="AI48" s="25"/>
      <c r="AJ48" s="25"/>
      <c r="AK48" s="25"/>
      <c r="AL48" s="160" t="s">
        <v>378</v>
      </c>
      <c r="AM48" s="25"/>
      <c r="AN48" s="160" t="s">
        <v>433</v>
      </c>
      <c r="AO48" s="25"/>
      <c r="AP48" s="25"/>
      <c r="AQ48" s="25"/>
      <c r="AR48" s="25"/>
      <c r="AS48" s="25"/>
      <c r="AT48" s="25"/>
      <c r="AU48" s="25"/>
      <c r="AV48" s="160" t="s">
        <v>434</v>
      </c>
      <c r="AW48" s="25"/>
      <c r="AX48" s="25"/>
      <c r="AY48" s="25"/>
      <c r="AZ48" s="25"/>
      <c r="BA48" s="25"/>
      <c r="BB48" s="160" t="s">
        <v>435</v>
      </c>
      <c r="BC48" s="25"/>
      <c r="BD48" s="25"/>
      <c r="BE48" s="25"/>
      <c r="BF48" s="25"/>
      <c r="BG48" s="25"/>
      <c r="BH48" s="25"/>
      <c r="BI48" s="28"/>
    </row>
    <row r="49" spans="1:61" s="16" customFormat="1" ht="14.45" customHeight="1" x14ac:dyDescent="0.25">
      <c r="A49" s="15"/>
      <c r="B49" s="15"/>
      <c r="C49" s="35"/>
      <c r="D49" s="160" t="s">
        <v>428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160" t="s">
        <v>406</v>
      </c>
      <c r="AI49" s="25"/>
      <c r="AJ49" s="25"/>
      <c r="AK49" s="25"/>
      <c r="AL49" s="160" t="s">
        <v>378</v>
      </c>
      <c r="AM49" s="25"/>
      <c r="AN49" s="160" t="s">
        <v>436</v>
      </c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98" t="str">
        <f>IF(ISBLANK(Data!D103),"",Data!D103)</f>
        <v/>
      </c>
      <c r="BF49" s="298"/>
      <c r="BG49" s="298"/>
      <c r="BH49" s="37" t="s">
        <v>93</v>
      </c>
      <c r="BI49" s="28"/>
    </row>
    <row r="50" spans="1:61" s="16" customFormat="1" ht="14.45" customHeight="1" x14ac:dyDescent="0.25">
      <c r="A50" s="15"/>
      <c r="B50" s="15"/>
      <c r="C50" s="35"/>
      <c r="D50" s="160" t="s">
        <v>429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160" t="s">
        <v>406</v>
      </c>
      <c r="AI50" s="25"/>
      <c r="AJ50" s="25"/>
      <c r="AK50" s="25"/>
      <c r="AL50" s="160" t="s">
        <v>378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8"/>
    </row>
    <row r="51" spans="1:61" s="16" customFormat="1" ht="14.45" customHeight="1" x14ac:dyDescent="0.25">
      <c r="A51" s="15"/>
      <c r="B51" s="15"/>
      <c r="C51" s="35"/>
      <c r="D51" s="160" t="s">
        <v>430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160" t="s">
        <v>406</v>
      </c>
      <c r="AI51" s="25"/>
      <c r="AJ51" s="25"/>
      <c r="AK51" s="25"/>
      <c r="AL51" s="160" t="s">
        <v>378</v>
      </c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8"/>
    </row>
    <row r="52" spans="1:61" s="16" customFormat="1" ht="14.45" customHeight="1" x14ac:dyDescent="0.25">
      <c r="A52" s="15"/>
      <c r="B52" s="15"/>
      <c r="C52" s="35"/>
      <c r="D52" s="160" t="s">
        <v>431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160" t="s">
        <v>406</v>
      </c>
      <c r="AI52" s="25"/>
      <c r="AJ52" s="25"/>
      <c r="AK52" s="25"/>
      <c r="AL52" s="160" t="s">
        <v>378</v>
      </c>
      <c r="AM52" s="25"/>
      <c r="AN52" s="160" t="s">
        <v>432</v>
      </c>
      <c r="AO52" s="25"/>
      <c r="AP52" s="25"/>
      <c r="AQ52" s="25"/>
      <c r="AR52" s="262" t="str">
        <f>IF(ISBLANK(Data!D110),"",Data!D110)</f>
        <v/>
      </c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8"/>
    </row>
    <row r="53" spans="1:61" s="16" customFormat="1" ht="14.45" customHeight="1" x14ac:dyDescent="0.25">
      <c r="A53" s="15"/>
      <c r="B53" s="15"/>
      <c r="C53" s="46"/>
      <c r="D53" s="52" t="s">
        <v>386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8"/>
    </row>
    <row r="54" spans="1:61" s="16" customFormat="1" ht="14.45" customHeight="1" x14ac:dyDescent="0.25">
      <c r="A54" s="15"/>
      <c r="B54" s="15"/>
      <c r="C54" s="49"/>
      <c r="D54" s="9" t="s">
        <v>387</v>
      </c>
      <c r="E54" s="9"/>
      <c r="F54" s="9"/>
      <c r="G54" s="9"/>
      <c r="H54" s="9"/>
      <c r="I54" s="9"/>
      <c r="J54" s="9"/>
      <c r="K54" s="9"/>
      <c r="L54" s="9"/>
      <c r="M54" s="9"/>
      <c r="N54" s="38"/>
      <c r="O54" s="38"/>
      <c r="P54" s="87" t="s">
        <v>46</v>
      </c>
      <c r="Q54" s="38"/>
      <c r="R54" s="38"/>
      <c r="S54" s="9"/>
      <c r="T54" s="9"/>
      <c r="U54" s="56" t="s">
        <v>437</v>
      </c>
      <c r="V54" s="56"/>
      <c r="W54" s="56"/>
      <c r="X54" s="56"/>
      <c r="Y54" s="56"/>
      <c r="Z54" s="56"/>
      <c r="AA54" s="56"/>
      <c r="AB54" s="297" t="str">
        <f>IF(ISBLANK(Data!D112),"",Data!D112)</f>
        <v/>
      </c>
      <c r="AC54" s="297"/>
      <c r="AD54" s="297"/>
      <c r="AE54" s="297"/>
      <c r="AF54" s="297"/>
      <c r="AG54" s="297"/>
      <c r="AH54" s="297"/>
      <c r="AI54" s="297"/>
      <c r="AJ54" s="297"/>
      <c r="AK54" s="38" t="s">
        <v>345</v>
      </c>
      <c r="AL54" s="38"/>
      <c r="AM54" s="38"/>
      <c r="AN54" s="88" t="s">
        <v>438</v>
      </c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297" t="str">
        <f>IF(ISBLANK(Data!D113),"",Data!D113)</f>
        <v/>
      </c>
      <c r="BB54" s="297"/>
      <c r="BC54" s="297"/>
      <c r="BD54" s="297"/>
      <c r="BE54" s="297"/>
      <c r="BF54" s="297"/>
      <c r="BG54" s="38"/>
      <c r="BH54" s="74" t="s">
        <v>139</v>
      </c>
      <c r="BI54" s="45"/>
    </row>
    <row r="55" spans="1:61" s="16" customFormat="1" ht="14.45" customHeight="1" x14ac:dyDescent="0.25">
      <c r="A55" s="15"/>
      <c r="B55" s="15"/>
      <c r="C55" s="49"/>
      <c r="D55" s="9"/>
      <c r="E55" s="9"/>
      <c r="F55" s="9"/>
      <c r="G55" s="9"/>
      <c r="H55" s="9"/>
      <c r="I55" s="9"/>
      <c r="J55" s="9"/>
      <c r="K55" s="9"/>
      <c r="L55" s="9"/>
      <c r="M55" s="9"/>
      <c r="N55" s="25"/>
      <c r="O55" s="106"/>
      <c r="P55" s="25" t="s">
        <v>49</v>
      </c>
      <c r="Q55" s="25"/>
      <c r="R55" s="25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61" t="s">
        <v>393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98" t="str">
        <f>IF(ISBLANK(Data!D115),"",Data!D115)</f>
        <v/>
      </c>
      <c r="BB55" s="298"/>
      <c r="BC55" s="298"/>
      <c r="BD55" s="298"/>
      <c r="BE55" s="298"/>
      <c r="BF55" s="298"/>
      <c r="BG55" s="25"/>
      <c r="BH55" s="37" t="s">
        <v>139</v>
      </c>
      <c r="BI55" s="28"/>
    </row>
    <row r="56" spans="1:61" s="16" customFormat="1" ht="14.45" customHeight="1" x14ac:dyDescent="0.25">
      <c r="A56" s="15"/>
      <c r="B56" s="15"/>
      <c r="C56" s="49"/>
      <c r="D56" s="9"/>
      <c r="E56" s="9"/>
      <c r="F56" s="9"/>
      <c r="G56" s="9"/>
      <c r="H56" s="9"/>
      <c r="I56" s="9"/>
      <c r="J56" s="9"/>
      <c r="K56" s="9"/>
      <c r="L56" s="9"/>
      <c r="M56" s="9"/>
      <c r="N56" s="25"/>
      <c r="O56" s="106"/>
      <c r="P56" s="160" t="s">
        <v>391</v>
      </c>
      <c r="Q56" s="25"/>
      <c r="R56" s="25"/>
      <c r="S56" s="38"/>
      <c r="T56" s="38"/>
      <c r="U56" s="252" t="str">
        <f>IF(ISBLANK(Data!D117),"",Data!D117)</f>
        <v/>
      </c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38"/>
      <c r="AL56" s="38"/>
      <c r="AM56" s="45"/>
      <c r="AN56" s="161" t="s">
        <v>439</v>
      </c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98" t="str">
        <f>IF(ISBLANK(Data!D118),"",Data!D118)</f>
        <v/>
      </c>
      <c r="BB56" s="298"/>
      <c r="BC56" s="298"/>
      <c r="BD56" s="298"/>
      <c r="BE56" s="298"/>
      <c r="BF56" s="298"/>
      <c r="BG56" s="25"/>
      <c r="BH56" s="37" t="s">
        <v>139</v>
      </c>
      <c r="BI56" s="28"/>
    </row>
    <row r="57" spans="1:61" s="16" customFormat="1" ht="14.45" customHeight="1" x14ac:dyDescent="0.25">
      <c r="A57" s="15"/>
      <c r="B57" s="15"/>
      <c r="C57" s="44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53" t="s">
        <v>440</v>
      </c>
      <c r="P57" s="54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55"/>
    </row>
    <row r="58" spans="1:61" s="16" customFormat="1" ht="14.45" customHeight="1" x14ac:dyDescent="0.25">
      <c r="A58" s="15"/>
      <c r="B58" s="15"/>
      <c r="C58" s="35"/>
      <c r="D58" s="9" t="s">
        <v>441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 t="s">
        <v>406</v>
      </c>
      <c r="Q58" s="9"/>
      <c r="R58" s="9"/>
      <c r="S58" s="9"/>
      <c r="T58" s="9"/>
      <c r="U58" s="9" t="s">
        <v>378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N58" s="162" t="s">
        <v>442</v>
      </c>
      <c r="AP58" s="9"/>
      <c r="AQ58" s="9"/>
      <c r="AR58" s="9"/>
      <c r="AS58" s="9"/>
      <c r="AT58" s="9"/>
      <c r="AU58" s="326" t="str">
        <f>IF(ISBLANK(Data!D121),"",Data!D121)</f>
        <v/>
      </c>
      <c r="AV58" s="326"/>
      <c r="AW58" s="326"/>
      <c r="AX58" s="326"/>
      <c r="AY58" s="326"/>
      <c r="AZ58" s="9"/>
      <c r="BA58" s="9"/>
      <c r="BB58" s="9"/>
      <c r="BC58" s="9"/>
      <c r="BD58" s="9"/>
      <c r="BE58" s="9"/>
      <c r="BF58" s="9"/>
      <c r="BG58" s="9"/>
      <c r="BH58" s="9"/>
      <c r="BI58" s="28"/>
    </row>
    <row r="59" spans="1:61" s="16" customFormat="1" ht="14.45" customHeight="1" x14ac:dyDescent="0.25">
      <c r="A59" s="15"/>
      <c r="B59" s="15"/>
      <c r="C59" s="35"/>
      <c r="D59" s="160" t="s">
        <v>443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8"/>
    </row>
    <row r="60" spans="1:61" s="16" customFormat="1" ht="14.45" customHeight="1" x14ac:dyDescent="0.25">
      <c r="A60" s="15"/>
      <c r="B60" s="15"/>
      <c r="C60" s="35"/>
      <c r="D60" s="139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58" t="s">
        <v>444</v>
      </c>
      <c r="AT60" s="25"/>
      <c r="AU60" s="25"/>
      <c r="AV60" s="25"/>
      <c r="AW60" s="25"/>
      <c r="AX60" s="25"/>
      <c r="AY60" s="298" t="str">
        <f>IF(ISBLANK(Data!D122),"",Data!D122)</f>
        <v/>
      </c>
      <c r="AZ60" s="298"/>
      <c r="BA60" s="298"/>
      <c r="BB60" s="298"/>
      <c r="BC60" s="298"/>
      <c r="BD60" s="298"/>
      <c r="BE60" s="298"/>
      <c r="BF60" s="298"/>
      <c r="BG60" s="25"/>
      <c r="BH60" s="37" t="s">
        <v>142</v>
      </c>
      <c r="BI60" s="28"/>
    </row>
    <row r="61" spans="1:61" s="16" customFormat="1" ht="14.45" customHeight="1" x14ac:dyDescent="0.25">
      <c r="A61" s="15"/>
      <c r="B61" s="15"/>
      <c r="C61" s="46"/>
      <c r="D61" s="52" t="s">
        <v>445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8"/>
    </row>
    <row r="62" spans="1:61" s="16" customFormat="1" ht="14.45" customHeight="1" x14ac:dyDescent="0.25">
      <c r="A62" s="15"/>
      <c r="B62" s="15"/>
      <c r="C62" s="44"/>
      <c r="D62" s="38"/>
      <c r="E62" s="38"/>
      <c r="F62" s="38"/>
      <c r="G62" s="38"/>
      <c r="H62" s="38"/>
      <c r="I62" s="38"/>
      <c r="J62" s="38"/>
      <c r="K62" s="38" t="s">
        <v>446</v>
      </c>
      <c r="L62" s="38"/>
      <c r="M62" s="56"/>
      <c r="N62" s="38"/>
      <c r="O62" s="38"/>
      <c r="P62" s="38"/>
      <c r="Q62" s="38"/>
      <c r="R62" s="38" t="s">
        <v>447</v>
      </c>
      <c r="S62" s="38"/>
      <c r="T62" s="38"/>
      <c r="U62" s="38"/>
      <c r="V62" s="38"/>
      <c r="W62" s="38"/>
      <c r="X62" s="38" t="s">
        <v>448</v>
      </c>
      <c r="Y62" s="38"/>
      <c r="Z62" s="38"/>
      <c r="AA62" s="38"/>
      <c r="AB62" s="38" t="s">
        <v>449</v>
      </c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 t="s">
        <v>90</v>
      </c>
      <c r="AO62" s="38"/>
      <c r="AP62" s="38"/>
      <c r="AQ62" s="38"/>
      <c r="AR62" s="38"/>
      <c r="AS62" s="38" t="s">
        <v>391</v>
      </c>
      <c r="AT62" s="38"/>
      <c r="AU62" s="38"/>
      <c r="AV62" s="252" t="str">
        <f>IF(ISBLANK(Data!D129),"",Data!D129)</f>
        <v/>
      </c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325"/>
    </row>
    <row r="63" spans="1:61" s="16" customFormat="1" ht="14.1" customHeight="1" x14ac:dyDescent="0.25">
      <c r="A63" s="15"/>
      <c r="B63" s="15"/>
      <c r="C63" s="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s="16" customFormat="1" ht="14.1" customHeight="1" x14ac:dyDescent="0.25">
      <c r="A64" s="15"/>
      <c r="B64" s="15"/>
      <c r="C64" s="15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</row>
    <row r="65" spans="1:62" s="16" customFormat="1" ht="14.1" customHeight="1" x14ac:dyDescent="0.25">
      <c r="A65" s="15"/>
      <c r="B65" s="15"/>
      <c r="C65" s="15"/>
      <c r="D65" s="9"/>
      <c r="E65" s="9"/>
      <c r="F65" s="9"/>
      <c r="G65" s="9"/>
      <c r="H65" s="9"/>
      <c r="I65" s="9" t="s">
        <v>457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17" t="s">
        <v>450</v>
      </c>
    </row>
    <row r="66" spans="1:62" s="16" customFormat="1" ht="14.1" customHeight="1" x14ac:dyDescent="0.25">
      <c r="A66" s="15"/>
      <c r="B66" s="15"/>
      <c r="C66" s="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17"/>
    </row>
    <row r="67" spans="1:62" s="16" customFormat="1" ht="14.1" customHeight="1" x14ac:dyDescent="0.25">
      <c r="A67" s="15"/>
      <c r="B67" s="15"/>
      <c r="C67" s="15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17"/>
    </row>
    <row r="68" spans="1:62" ht="111" customHeight="1" x14ac:dyDescent="0.2">
      <c r="A68" s="15"/>
      <c r="B68" s="15"/>
      <c r="C68" s="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8"/>
    </row>
    <row r="69" spans="1:62" ht="14.1" customHeight="1" x14ac:dyDescent="0.2">
      <c r="A69" s="15"/>
      <c r="B69" s="15"/>
      <c r="C69" s="15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18"/>
    </row>
    <row r="70" spans="1:62" ht="14.1" customHeight="1" x14ac:dyDescent="0.2">
      <c r="A70" s="15"/>
      <c r="B70" s="5" t="s">
        <v>451</v>
      </c>
      <c r="C70" s="1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18"/>
    </row>
    <row r="71" spans="1:62" ht="14.1" customHeight="1" x14ac:dyDescent="0.2">
      <c r="A71" s="15"/>
      <c r="B71" s="15"/>
      <c r="C71" s="15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18"/>
    </row>
    <row r="72" spans="1:62" ht="14.45" customHeight="1" x14ac:dyDescent="0.2">
      <c r="A72" s="15"/>
      <c r="B72" s="15"/>
      <c r="C72" s="35"/>
      <c r="D72" s="160" t="s">
        <v>452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161" t="s">
        <v>350</v>
      </c>
      <c r="AL72" s="25"/>
      <c r="AM72" s="25"/>
      <c r="AN72" s="25"/>
      <c r="AO72" s="25"/>
      <c r="AP72" s="25"/>
      <c r="AQ72" s="25"/>
      <c r="AR72" s="25"/>
      <c r="AS72" s="25"/>
      <c r="AT72" s="292" t="str">
        <f>IF(ISBLANK(Data!D7),"",Data!D7)</f>
        <v/>
      </c>
      <c r="AU72" s="293"/>
      <c r="AV72" s="293"/>
      <c r="AW72" s="293"/>
      <c r="AX72" s="293"/>
      <c r="AY72" s="293"/>
      <c r="AZ72" s="293"/>
      <c r="BA72" s="25"/>
      <c r="BB72" s="26" t="s">
        <v>92</v>
      </c>
      <c r="BC72" s="25"/>
      <c r="BD72" s="292" t="str">
        <f>IF(ISBLANK(Data!D8),"",Data!D8)</f>
        <v/>
      </c>
      <c r="BE72" s="293"/>
      <c r="BF72" s="293"/>
      <c r="BG72" s="293"/>
      <c r="BH72" s="293"/>
      <c r="BI72" s="315"/>
      <c r="BJ72" s="18"/>
    </row>
    <row r="73" spans="1:62" ht="14.45" customHeight="1" x14ac:dyDescent="0.25">
      <c r="A73" s="15"/>
      <c r="B73" s="15"/>
      <c r="C73" s="35"/>
      <c r="D73" s="160" t="s">
        <v>352</v>
      </c>
      <c r="E73" s="25"/>
      <c r="F73" s="25"/>
      <c r="G73" s="25"/>
      <c r="H73" s="262" t="str">
        <f>IF(ISBLANK(Data!D38),"",Data!D38)</f>
        <v/>
      </c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90"/>
      <c r="T73" s="291"/>
      <c r="U73" s="291"/>
      <c r="V73" s="161" t="s">
        <v>357</v>
      </c>
      <c r="W73" s="159"/>
      <c r="X73" s="159"/>
      <c r="Y73" s="159"/>
      <c r="Z73" s="262" t="str">
        <f>IF(ISBLANK(Data!D43),"",Data!D43)</f>
        <v/>
      </c>
      <c r="AA73" s="262"/>
      <c r="AB73" s="262"/>
      <c r="AC73" s="262"/>
      <c r="AD73" s="262"/>
      <c r="AE73" s="262"/>
      <c r="AF73" s="262"/>
      <c r="AG73" s="262"/>
      <c r="AH73" s="262"/>
      <c r="AI73" s="262"/>
      <c r="AJ73" s="158"/>
      <c r="AK73" s="161" t="s">
        <v>349</v>
      </c>
      <c r="AL73" s="25"/>
      <c r="AM73" s="25"/>
      <c r="AN73" s="25"/>
      <c r="AO73" s="25"/>
      <c r="AP73" s="30"/>
      <c r="AQ73" s="30"/>
      <c r="AR73" s="30"/>
      <c r="AS73" s="30"/>
      <c r="AT73" s="292" t="str">
        <f>IF(ISBLANK(Data!D6),"",Data!D6)</f>
        <v/>
      </c>
      <c r="AU73" s="293"/>
      <c r="AV73" s="293"/>
      <c r="AW73" s="293"/>
      <c r="AX73" s="293"/>
      <c r="AY73" s="293"/>
      <c r="AZ73" s="294"/>
      <c r="BA73" s="294"/>
      <c r="BB73" s="294"/>
      <c r="BC73" s="294"/>
      <c r="BD73" s="294"/>
      <c r="BE73" s="294"/>
      <c r="BF73" s="294"/>
      <c r="BG73" s="294"/>
      <c r="BH73" s="294"/>
      <c r="BI73" s="295"/>
      <c r="BJ73" s="18"/>
    </row>
    <row r="74" spans="1:62" ht="14.45" customHeight="1" x14ac:dyDescent="0.2">
      <c r="A74" s="15"/>
      <c r="B74" s="15"/>
      <c r="C74" s="35"/>
      <c r="D74" s="160" t="s">
        <v>358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161" t="s">
        <v>348</v>
      </c>
      <c r="AL74" s="25"/>
      <c r="AM74" s="25"/>
      <c r="AN74" s="25"/>
      <c r="AO74" s="25"/>
      <c r="AP74" s="25"/>
      <c r="AQ74" s="25"/>
      <c r="AR74" s="25"/>
      <c r="AS74" s="25"/>
      <c r="AT74" s="292" t="str">
        <f>IF(ISBLANK(Data!D5),"",Data!D5)</f>
        <v/>
      </c>
      <c r="AU74" s="293"/>
      <c r="AV74" s="293"/>
      <c r="AW74" s="293"/>
      <c r="AX74" s="293"/>
      <c r="AY74" s="293"/>
      <c r="AZ74" s="294"/>
      <c r="BA74" s="294"/>
      <c r="BB74" s="294"/>
      <c r="BC74" s="294"/>
      <c r="BD74" s="294"/>
      <c r="BE74" s="294"/>
      <c r="BF74" s="294"/>
      <c r="BG74" s="294"/>
      <c r="BH74" s="294"/>
      <c r="BI74" s="295"/>
      <c r="BJ74" s="18"/>
    </row>
    <row r="75" spans="1:62" ht="14.45" customHeight="1" x14ac:dyDescent="0.25">
      <c r="A75" s="15"/>
      <c r="B75" s="15"/>
      <c r="C75" s="35"/>
      <c r="D75" s="160" t="s">
        <v>353</v>
      </c>
      <c r="E75" s="25"/>
      <c r="F75" s="25"/>
      <c r="G75" s="25"/>
      <c r="H75" s="262" t="str">
        <f>IF(ISBLANK(Data!D20),"",Data!D20)</f>
        <v/>
      </c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90"/>
      <c r="T75" s="290"/>
      <c r="U75" s="290"/>
      <c r="V75" s="290"/>
      <c r="W75" s="290"/>
      <c r="X75" s="36" t="s">
        <v>340</v>
      </c>
      <c r="Y75" s="25"/>
      <c r="Z75" s="262" t="str">
        <f>IF(ISBLANK(Data!D21),"",Data!D21)</f>
        <v/>
      </c>
      <c r="AA75" s="262"/>
      <c r="AB75" s="262"/>
      <c r="AC75" s="262"/>
      <c r="AD75" s="287" t="s">
        <v>356</v>
      </c>
      <c r="AE75" s="288"/>
      <c r="AF75" s="288"/>
      <c r="AG75" s="262" t="str">
        <f>IF(ISBLANK(Data!D22),"",Data!D22)</f>
        <v/>
      </c>
      <c r="AH75" s="291"/>
      <c r="AI75" s="291"/>
      <c r="AJ75" s="291"/>
      <c r="AK75" s="161" t="s">
        <v>357</v>
      </c>
      <c r="AL75" s="159"/>
      <c r="AM75" s="159"/>
      <c r="AN75" s="262" t="str">
        <f>IF(ISBLANK(Data!D23),"",Data!D23)</f>
        <v/>
      </c>
      <c r="AO75" s="262"/>
      <c r="AP75" s="262"/>
      <c r="AQ75" s="262"/>
      <c r="AR75" s="262"/>
      <c r="AS75" s="262"/>
      <c r="AT75" s="262"/>
      <c r="AU75" s="262"/>
      <c r="AV75" s="262"/>
      <c r="AW75" s="262"/>
      <c r="AX75" s="262"/>
      <c r="AY75" s="262"/>
      <c r="AZ75" s="262"/>
      <c r="BA75" s="262"/>
      <c r="BB75" s="262"/>
      <c r="BC75" s="262"/>
      <c r="BD75" s="262"/>
      <c r="BE75" s="262"/>
      <c r="BF75" s="262"/>
      <c r="BG75" s="262"/>
      <c r="BH75" s="262"/>
      <c r="BI75" s="296"/>
      <c r="BJ75" s="18"/>
    </row>
    <row r="76" spans="1:62" ht="11.1" customHeight="1" x14ac:dyDescent="0.2">
      <c r="A76" s="15"/>
      <c r="B76" s="15"/>
      <c r="C76" s="15"/>
      <c r="D76" s="5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18"/>
    </row>
    <row r="77" spans="1:62" ht="14.1" customHeight="1" x14ac:dyDescent="0.2">
      <c r="A77" s="19"/>
      <c r="B77" s="20" t="s">
        <v>371</v>
      </c>
      <c r="C77" s="19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2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</row>
    <row r="78" spans="1:62" ht="14.45" customHeight="1" x14ac:dyDescent="0.2">
      <c r="A78" s="19"/>
      <c r="B78" s="19"/>
      <c r="C78" s="57"/>
      <c r="D78" s="58"/>
      <c r="E78" s="30"/>
      <c r="F78" s="58" t="s">
        <v>362</v>
      </c>
      <c r="G78" s="58"/>
      <c r="H78" s="58"/>
      <c r="I78" s="58"/>
      <c r="J78" s="58"/>
      <c r="K78" s="58"/>
      <c r="L78" s="58"/>
      <c r="M78" s="30"/>
      <c r="N78" s="58" t="s">
        <v>453</v>
      </c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9"/>
      <c r="BJ78" s="21"/>
    </row>
    <row r="79" spans="1:62" ht="14.45" customHeight="1" x14ac:dyDescent="0.2">
      <c r="A79" s="19"/>
      <c r="B79" s="19"/>
      <c r="C79" s="67" t="s">
        <v>379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161" t="s">
        <v>454</v>
      </c>
      <c r="AM79" s="160"/>
      <c r="AN79" s="160"/>
      <c r="AO79" s="160"/>
      <c r="AP79" s="160"/>
      <c r="AQ79" s="160"/>
      <c r="AR79" s="160"/>
      <c r="AS79" s="160"/>
      <c r="AT79" s="322" t="str">
        <f>IF(ISBLANK(Data!D133),"",Data!D133)</f>
        <v/>
      </c>
      <c r="AU79" s="322"/>
      <c r="AV79" s="322"/>
      <c r="AW79" s="322"/>
      <c r="AX79" s="322"/>
      <c r="AY79" s="322"/>
      <c r="AZ79" s="322"/>
      <c r="BA79" s="322"/>
      <c r="BB79" s="322"/>
      <c r="BC79" s="322"/>
      <c r="BD79" s="322"/>
      <c r="BE79" s="322"/>
      <c r="BF79" s="322"/>
      <c r="BG79" s="322"/>
      <c r="BH79" s="322"/>
      <c r="BI79" s="323"/>
      <c r="BJ79" s="21"/>
    </row>
    <row r="80" spans="1:62" ht="14.45" customHeight="1" x14ac:dyDescent="0.2">
      <c r="A80" s="19"/>
      <c r="B80" s="19"/>
      <c r="C80" s="65"/>
      <c r="D80" s="252" t="str">
        <f>IF(ISBLANK(Data!D132),"",Data!D132)</f>
        <v/>
      </c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66"/>
      <c r="AJ80" s="66"/>
      <c r="AK80" s="66"/>
      <c r="AL80" s="68" t="s">
        <v>384</v>
      </c>
      <c r="AM80" s="58"/>
      <c r="AN80" s="58"/>
      <c r="AO80" s="58"/>
      <c r="AP80" s="58"/>
      <c r="AQ80" s="58"/>
      <c r="AR80" s="58"/>
      <c r="AS80" s="262" t="str">
        <f>IF(ISBLANK(Data!D134),"",Data!D134)</f>
        <v/>
      </c>
      <c r="AT80" s="262"/>
      <c r="AU80" s="262"/>
      <c r="AV80" s="262"/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/>
      <c r="BH80" s="262"/>
      <c r="BI80" s="295"/>
      <c r="BJ80" s="21"/>
    </row>
    <row r="81" spans="1:62" ht="14.45" customHeight="1" x14ac:dyDescent="0.2">
      <c r="A81" s="19"/>
      <c r="B81" s="19"/>
      <c r="C81" s="60" t="s">
        <v>343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2"/>
      <c r="BJ81" s="21"/>
    </row>
    <row r="82" spans="1:62" ht="14.45" customHeight="1" x14ac:dyDescent="0.2">
      <c r="A82" s="19"/>
      <c r="B82" s="19"/>
      <c r="C82" s="63" t="s">
        <v>344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66"/>
      <c r="O82" s="66"/>
      <c r="P82" s="66" t="s">
        <v>46</v>
      </c>
      <c r="Q82" s="66"/>
      <c r="R82" s="66"/>
      <c r="S82" s="21"/>
      <c r="T82" s="21"/>
      <c r="U82" s="38" t="s">
        <v>388</v>
      </c>
      <c r="V82" s="38"/>
      <c r="W82" s="38"/>
      <c r="X82" s="38"/>
      <c r="Y82" s="38"/>
      <c r="Z82" s="38"/>
      <c r="AA82" s="38"/>
      <c r="AB82" s="38"/>
      <c r="AC82" s="38"/>
      <c r="AD82" s="297" t="str">
        <f>IF(ISBLANK(Data!D136),"",Data!D136)</f>
        <v/>
      </c>
      <c r="AE82" s="297"/>
      <c r="AF82" s="297"/>
      <c r="AG82" s="297"/>
      <c r="AH82" s="297"/>
      <c r="AI82" s="297"/>
      <c r="AJ82" s="74" t="s">
        <v>93</v>
      </c>
      <c r="AK82" s="21"/>
      <c r="AL82" s="86" t="s">
        <v>392</v>
      </c>
      <c r="AM82" s="38"/>
      <c r="AN82" s="38"/>
      <c r="AO82" s="38"/>
      <c r="AP82" s="38"/>
      <c r="AQ82" s="38"/>
      <c r="AR82" s="38"/>
      <c r="AS82" s="38"/>
      <c r="AT82" s="38"/>
      <c r="AU82" s="38"/>
      <c r="AV82" s="297" t="str">
        <f>IF(ISBLANK(Data!D137),"",Data!D137)</f>
        <v/>
      </c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66"/>
      <c r="BH82" s="74" t="s">
        <v>139</v>
      </c>
      <c r="BI82" s="69"/>
      <c r="BJ82" s="21"/>
    </row>
    <row r="83" spans="1:62" ht="14.45" customHeight="1" x14ac:dyDescent="0.2">
      <c r="A83" s="19"/>
      <c r="B83" s="19"/>
      <c r="C83" s="64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58"/>
      <c r="O83" s="58"/>
      <c r="P83" s="58" t="s">
        <v>49</v>
      </c>
      <c r="Q83" s="58"/>
      <c r="R83" s="58"/>
      <c r="S83" s="21"/>
      <c r="T83" s="21"/>
      <c r="U83" s="160" t="s">
        <v>458</v>
      </c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298"/>
      <c r="AI83" s="298"/>
      <c r="AJ83" s="37" t="s">
        <v>93</v>
      </c>
      <c r="AK83" s="21"/>
      <c r="AL83" s="68" t="s">
        <v>393</v>
      </c>
      <c r="AM83" s="58"/>
      <c r="AN83" s="58"/>
      <c r="AO83" s="58"/>
      <c r="AP83" s="58"/>
      <c r="AQ83" s="58"/>
      <c r="AR83" s="58"/>
      <c r="AS83" s="58"/>
      <c r="AT83" s="298" t="str">
        <f>IF(ISBLANK(Data!D140),"",Data!D140)</f>
        <v/>
      </c>
      <c r="AU83" s="298"/>
      <c r="AV83" s="298"/>
      <c r="AW83" s="298"/>
      <c r="AX83" s="298"/>
      <c r="AY83" s="298"/>
      <c r="AZ83" s="298"/>
      <c r="BA83" s="298"/>
      <c r="BB83" s="298"/>
      <c r="BC83" s="298"/>
      <c r="BD83" s="298"/>
      <c r="BE83" s="298"/>
      <c r="BF83" s="298"/>
      <c r="BG83" s="89"/>
      <c r="BH83" s="37" t="s">
        <v>139</v>
      </c>
      <c r="BI83" s="59"/>
      <c r="BJ83" s="22"/>
    </row>
    <row r="84" spans="1:62" ht="14.45" customHeight="1" x14ac:dyDescent="0.2">
      <c r="A84" s="19"/>
      <c r="B84" s="19"/>
      <c r="C84" s="64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58"/>
      <c r="O84" s="58"/>
      <c r="P84" s="58" t="s">
        <v>391</v>
      </c>
      <c r="Q84" s="58"/>
      <c r="R84" s="58"/>
      <c r="S84" s="21"/>
      <c r="T84" s="21"/>
      <c r="U84" s="58" t="s">
        <v>459</v>
      </c>
      <c r="V84" s="58"/>
      <c r="W84" s="58"/>
      <c r="X84" s="58"/>
      <c r="Y84" s="58"/>
      <c r="Z84" s="58"/>
      <c r="AA84" s="58"/>
      <c r="AB84" s="298" t="str">
        <f>IF(ISBLANK(Data!D142),"",Data!D142)</f>
        <v/>
      </c>
      <c r="AC84" s="298"/>
      <c r="AD84" s="298"/>
      <c r="AE84" s="298"/>
      <c r="AF84" s="298"/>
      <c r="AG84" s="298"/>
      <c r="AH84" s="298"/>
      <c r="AI84" s="306" t="s">
        <v>395</v>
      </c>
      <c r="AJ84" s="306"/>
      <c r="AK84" s="307"/>
      <c r="AL84" s="68" t="s">
        <v>394</v>
      </c>
      <c r="AM84" s="58"/>
      <c r="AN84" s="58"/>
      <c r="AO84" s="58"/>
      <c r="AP84" s="58"/>
      <c r="AQ84" s="58"/>
      <c r="AR84" s="58"/>
      <c r="AS84" s="58"/>
      <c r="AT84" s="298" t="str">
        <f>IF(ISBLANK(Data!D143),"",Data!D143)</f>
        <v/>
      </c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58"/>
      <c r="BH84" s="37" t="s">
        <v>139</v>
      </c>
      <c r="BI84" s="59"/>
      <c r="BJ84" s="21"/>
    </row>
    <row r="85" spans="1:62" ht="14.45" customHeight="1" x14ac:dyDescent="0.2">
      <c r="A85" s="19"/>
      <c r="B85" s="19"/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160" t="s">
        <v>460</v>
      </c>
      <c r="V85" s="159"/>
      <c r="W85" s="159"/>
      <c r="X85" s="159"/>
      <c r="Y85" s="159"/>
      <c r="Z85" s="159"/>
      <c r="AA85" s="159"/>
      <c r="AB85" s="159"/>
      <c r="AC85" s="159"/>
      <c r="AD85" s="159"/>
      <c r="AE85" s="297" t="str">
        <f>IF(ISBLANK(Data!D144),"",Data!D144)</f>
        <v/>
      </c>
      <c r="AF85" s="297"/>
      <c r="AG85" s="297"/>
      <c r="AH85" s="297"/>
      <c r="AI85" s="297"/>
      <c r="AJ85" s="66"/>
      <c r="AK85" s="66"/>
      <c r="AL85" s="68" t="s">
        <v>442</v>
      </c>
      <c r="AM85" s="58"/>
      <c r="AN85" s="58"/>
      <c r="AO85" s="58"/>
      <c r="AP85" s="58"/>
      <c r="AQ85" s="58"/>
      <c r="AR85" s="58"/>
      <c r="AS85" s="58"/>
      <c r="AT85" s="298" t="str">
        <f>IF(ISBLANK(Data!D145),"",Data!D145)</f>
        <v/>
      </c>
      <c r="AU85" s="298"/>
      <c r="AV85" s="298"/>
      <c r="AW85" s="298"/>
      <c r="AX85" s="298"/>
      <c r="AY85" s="298"/>
      <c r="AZ85" s="298"/>
      <c r="BA85" s="298"/>
      <c r="BB85" s="298"/>
      <c r="BC85" s="298"/>
      <c r="BD85" s="298"/>
      <c r="BE85" s="298"/>
      <c r="BF85" s="298"/>
      <c r="BG85" s="58"/>
      <c r="BH85" s="58"/>
      <c r="BI85" s="59"/>
      <c r="BJ85" s="21"/>
    </row>
    <row r="86" spans="1:62" ht="14.45" customHeight="1" x14ac:dyDescent="0.2">
      <c r="A86" s="19"/>
      <c r="B86" s="19"/>
      <c r="C86" s="60" t="s">
        <v>461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2"/>
      <c r="BJ86" s="21"/>
    </row>
    <row r="87" spans="1:62" ht="14.45" customHeight="1" x14ac:dyDescent="0.2">
      <c r="A87" s="19"/>
      <c r="B87" s="19"/>
      <c r="C87" s="72" t="s">
        <v>397</v>
      </c>
      <c r="D87" s="66"/>
      <c r="E87" s="66"/>
      <c r="F87" s="66"/>
      <c r="G87" s="66"/>
      <c r="H87" s="66"/>
      <c r="I87" s="66"/>
      <c r="J87" s="66"/>
      <c r="K87" s="66"/>
      <c r="L87" s="66" t="s">
        <v>398</v>
      </c>
      <c r="M87" s="66"/>
      <c r="N87" s="73"/>
      <c r="O87" s="73"/>
      <c r="P87" s="73"/>
      <c r="Q87" s="66"/>
      <c r="R87" s="66"/>
      <c r="S87" s="66"/>
      <c r="T87" s="66"/>
      <c r="U87" s="66" t="s">
        <v>401</v>
      </c>
      <c r="V87" s="73"/>
      <c r="W87" s="66"/>
      <c r="X87" s="66"/>
      <c r="Y87" s="66"/>
      <c r="Z87" s="66"/>
      <c r="AA87" s="66"/>
      <c r="AB87" s="66" t="s">
        <v>58</v>
      </c>
      <c r="AC87" s="66"/>
      <c r="AD87" s="66"/>
      <c r="AE87" s="66"/>
      <c r="AF87" s="73"/>
      <c r="AG87" s="66" t="s">
        <v>403</v>
      </c>
      <c r="AH87" s="73"/>
      <c r="AI87" s="66"/>
      <c r="AJ87" s="66"/>
      <c r="AK87" s="73"/>
      <c r="AL87" s="66"/>
      <c r="AM87" s="66"/>
      <c r="AN87" s="66"/>
      <c r="AO87" s="66" t="s">
        <v>462</v>
      </c>
      <c r="AP87" s="66"/>
      <c r="AQ87" s="66"/>
      <c r="AR87" s="73"/>
      <c r="AS87" s="66"/>
      <c r="AT87" s="66"/>
      <c r="AU87" s="66"/>
      <c r="AV87" s="66"/>
      <c r="AW87" s="66"/>
      <c r="AX87" s="66"/>
      <c r="AY87" s="66"/>
      <c r="AZ87" s="66" t="s">
        <v>463</v>
      </c>
      <c r="BA87" s="66"/>
      <c r="BB87" s="66"/>
      <c r="BC87" s="66"/>
      <c r="BD87" s="66"/>
      <c r="BE87" s="66"/>
      <c r="BF87" s="66"/>
      <c r="BG87" s="66"/>
      <c r="BH87" s="66"/>
      <c r="BI87" s="69"/>
      <c r="BJ87" s="21"/>
    </row>
    <row r="88" spans="1:62" ht="14.45" customHeight="1" x14ac:dyDescent="0.2">
      <c r="A88" s="19"/>
      <c r="B88" s="19"/>
      <c r="C88" s="70" t="s">
        <v>464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71"/>
      <c r="BJ88" s="21"/>
    </row>
    <row r="89" spans="1:62" ht="14.45" customHeight="1" x14ac:dyDescent="0.2">
      <c r="A89" s="19"/>
      <c r="B89" s="19"/>
      <c r="C89" s="65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 t="s">
        <v>465</v>
      </c>
      <c r="Q89" s="66"/>
      <c r="R89" s="66"/>
      <c r="S89" s="66"/>
      <c r="T89" s="66"/>
      <c r="U89" s="66" t="s">
        <v>363</v>
      </c>
      <c r="V89" s="66"/>
      <c r="W89" s="66"/>
      <c r="X89" s="66"/>
      <c r="Y89" s="66"/>
      <c r="Z89" s="66"/>
      <c r="AA89" s="66"/>
      <c r="AB89" s="66" t="s">
        <v>466</v>
      </c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9"/>
      <c r="BJ89" s="21"/>
    </row>
    <row r="90" spans="1:62" ht="11.1" customHeight="1" x14ac:dyDescent="0.2">
      <c r="A90" s="19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21"/>
    </row>
    <row r="91" spans="1:62" ht="14.1" customHeight="1" x14ac:dyDescent="0.2">
      <c r="A91" s="19"/>
      <c r="B91" s="20" t="s">
        <v>374</v>
      </c>
      <c r="C91" s="19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</row>
    <row r="92" spans="1:62" ht="14.45" customHeight="1" x14ac:dyDescent="0.2">
      <c r="A92" s="19"/>
      <c r="B92" s="19"/>
      <c r="C92" s="57"/>
      <c r="D92" s="58"/>
      <c r="E92" s="30"/>
      <c r="F92" s="58" t="s">
        <v>362</v>
      </c>
      <c r="G92" s="58"/>
      <c r="H92" s="58"/>
      <c r="I92" s="58"/>
      <c r="J92" s="58"/>
      <c r="K92" s="58"/>
      <c r="L92" s="58"/>
      <c r="M92" s="30"/>
      <c r="N92" s="58" t="s">
        <v>453</v>
      </c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9"/>
      <c r="BJ92" s="21"/>
    </row>
    <row r="93" spans="1:62" ht="14.45" customHeight="1" x14ac:dyDescent="0.2">
      <c r="A93" s="19"/>
      <c r="B93" s="19"/>
      <c r="C93" s="68" t="s">
        <v>379</v>
      </c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262" t="str">
        <f>IF(ISBLANK(Data!D157),"",Data!D157)</f>
        <v/>
      </c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94"/>
      <c r="AK93" s="294"/>
      <c r="AL93" s="161" t="s">
        <v>454</v>
      </c>
      <c r="AM93" s="160"/>
      <c r="AN93" s="160"/>
      <c r="AO93" s="160"/>
      <c r="AP93" s="160"/>
      <c r="AQ93" s="160"/>
      <c r="AR93" s="160"/>
      <c r="AS93" s="160"/>
      <c r="AT93" s="160"/>
      <c r="AU93" s="322" t="str">
        <f>IF(ISBLANK(Data!D158),"",Data!D158)</f>
        <v/>
      </c>
      <c r="AV93" s="322"/>
      <c r="AW93" s="322"/>
      <c r="AX93" s="322"/>
      <c r="AY93" s="322"/>
      <c r="AZ93" s="322"/>
      <c r="BA93" s="322"/>
      <c r="BB93" s="322"/>
      <c r="BC93" s="322"/>
      <c r="BD93" s="322"/>
      <c r="BE93" s="322"/>
      <c r="BF93" s="322"/>
      <c r="BG93" s="322"/>
      <c r="BH93" s="322"/>
      <c r="BI93" s="323"/>
      <c r="BJ93" s="21"/>
    </row>
    <row r="94" spans="1:62" ht="14.45" customHeight="1" x14ac:dyDescent="0.2">
      <c r="A94" s="19"/>
      <c r="B94" s="19"/>
      <c r="C94" s="72" t="s">
        <v>467</v>
      </c>
      <c r="D94" s="66"/>
      <c r="E94" s="66"/>
      <c r="F94" s="66"/>
      <c r="G94" s="66"/>
      <c r="H94" s="66"/>
      <c r="I94" s="66"/>
      <c r="J94" s="66"/>
      <c r="K94" s="66"/>
      <c r="L94" s="66" t="s">
        <v>468</v>
      </c>
      <c r="M94" s="66"/>
      <c r="N94" s="66"/>
      <c r="O94" s="66"/>
      <c r="P94" s="66"/>
      <c r="Q94" s="66"/>
      <c r="R94" s="66"/>
      <c r="S94" s="66"/>
      <c r="T94" s="66"/>
      <c r="U94" s="66" t="s">
        <v>469</v>
      </c>
      <c r="V94" s="66"/>
      <c r="W94" s="66"/>
      <c r="X94" s="66"/>
      <c r="Y94" s="66"/>
      <c r="Z94" s="66"/>
      <c r="AA94" s="66" t="s">
        <v>470</v>
      </c>
      <c r="AB94" s="66"/>
      <c r="AC94" s="66"/>
      <c r="AD94" s="73"/>
      <c r="AE94" s="66"/>
      <c r="AF94" s="66"/>
      <c r="AG94" s="66"/>
      <c r="AH94" s="66"/>
      <c r="AI94" s="66"/>
      <c r="AJ94" s="66"/>
      <c r="AK94" s="66"/>
      <c r="AL94" s="68" t="s">
        <v>384</v>
      </c>
      <c r="AM94" s="58"/>
      <c r="AN94" s="58"/>
      <c r="AO94" s="58"/>
      <c r="AP94" s="58"/>
      <c r="AQ94" s="58"/>
      <c r="AR94" s="58"/>
      <c r="AS94" s="262" t="str">
        <f>IF(ISBLANK(Data!D159),"",Data!D159)</f>
        <v/>
      </c>
      <c r="AT94" s="262"/>
      <c r="AU94" s="262"/>
      <c r="AV94" s="262"/>
      <c r="AW94" s="262"/>
      <c r="AX94" s="262"/>
      <c r="AY94" s="262"/>
      <c r="AZ94" s="262"/>
      <c r="BA94" s="262"/>
      <c r="BB94" s="262"/>
      <c r="BC94" s="262"/>
      <c r="BD94" s="262"/>
      <c r="BE94" s="262"/>
      <c r="BF94" s="262"/>
      <c r="BG94" s="262"/>
      <c r="BH94" s="262"/>
      <c r="BI94" s="295"/>
      <c r="BJ94" s="21"/>
    </row>
    <row r="95" spans="1:62" ht="14.45" customHeight="1" x14ac:dyDescent="0.2">
      <c r="A95" s="19"/>
      <c r="B95" s="19"/>
      <c r="C95" s="68" t="s">
        <v>471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30"/>
      <c r="Y95" s="58" t="s">
        <v>406</v>
      </c>
      <c r="Z95" s="58"/>
      <c r="AA95" s="58"/>
      <c r="AB95" s="30"/>
      <c r="AC95" s="58"/>
      <c r="AD95" s="58" t="s">
        <v>378</v>
      </c>
      <c r="AE95" s="58"/>
      <c r="AF95" s="58"/>
      <c r="AG95" s="58"/>
      <c r="AH95" s="58"/>
      <c r="AI95" s="58"/>
      <c r="AJ95" s="58"/>
      <c r="AK95" s="58"/>
      <c r="AL95" s="68" t="s">
        <v>472</v>
      </c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 t="s">
        <v>406</v>
      </c>
      <c r="BD95" s="58"/>
      <c r="BE95" s="58"/>
      <c r="BF95" s="58"/>
      <c r="BG95" s="58" t="s">
        <v>378</v>
      </c>
      <c r="BH95" s="58"/>
      <c r="BI95" s="59"/>
      <c r="BJ95" s="21"/>
    </row>
    <row r="96" spans="1:62" ht="14.45" customHeight="1" x14ac:dyDescent="0.2">
      <c r="A96" s="19"/>
      <c r="B96" s="19"/>
      <c r="C96" s="60" t="s">
        <v>386</v>
      </c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2"/>
      <c r="BJ96" s="21"/>
    </row>
    <row r="97" spans="1:62" ht="14.45" customHeight="1" x14ac:dyDescent="0.2">
      <c r="A97" s="19"/>
      <c r="B97" s="19"/>
      <c r="C97" s="63" t="s">
        <v>344</v>
      </c>
      <c r="D97" s="162" t="s">
        <v>387</v>
      </c>
      <c r="E97" s="21"/>
      <c r="F97" s="21"/>
      <c r="G97" s="21"/>
      <c r="H97" s="21"/>
      <c r="I97" s="21"/>
      <c r="J97" s="21"/>
      <c r="K97" s="21"/>
      <c r="L97" s="21"/>
      <c r="M97" s="21"/>
      <c r="N97" s="66"/>
      <c r="O97" s="66"/>
      <c r="P97" s="66" t="s">
        <v>46</v>
      </c>
      <c r="Q97" s="66"/>
      <c r="R97" s="66"/>
      <c r="S97" s="21"/>
      <c r="T97" s="21"/>
      <c r="U97" s="38" t="s">
        <v>474</v>
      </c>
      <c r="V97" s="38"/>
      <c r="W97" s="38"/>
      <c r="X97" s="38"/>
      <c r="Y97" s="38"/>
      <c r="Z97" s="38"/>
      <c r="AA97" s="38"/>
      <c r="AB97" s="38"/>
      <c r="AC97" s="297" t="str">
        <f>IF(ISBLANK(Data!D168),"",Data!D168)</f>
        <v/>
      </c>
      <c r="AD97" s="297"/>
      <c r="AE97" s="297"/>
      <c r="AF97" s="297"/>
      <c r="AG97" s="297"/>
      <c r="AH97" s="297"/>
      <c r="AI97" s="297"/>
      <c r="AJ97" s="74" t="s">
        <v>93</v>
      </c>
      <c r="AK97" s="21"/>
      <c r="AL97" s="86" t="s">
        <v>392</v>
      </c>
      <c r="AM97" s="38"/>
      <c r="AN97" s="38"/>
      <c r="AO97" s="38"/>
      <c r="AP97" s="38"/>
      <c r="AQ97" s="38"/>
      <c r="AR97" s="38"/>
      <c r="AS97" s="38"/>
      <c r="AT97" s="38"/>
      <c r="AU97" s="38"/>
      <c r="AV97" s="297" t="str">
        <f>IF(ISBLANK(Data!D169),"",Data!D169)</f>
        <v/>
      </c>
      <c r="AW97" s="297"/>
      <c r="AX97" s="297"/>
      <c r="AY97" s="297"/>
      <c r="AZ97" s="297"/>
      <c r="BA97" s="297"/>
      <c r="BB97" s="297"/>
      <c r="BC97" s="297"/>
      <c r="BD97" s="297"/>
      <c r="BE97" s="297"/>
      <c r="BF97" s="297"/>
      <c r="BG97" s="66"/>
      <c r="BH97" s="74" t="s">
        <v>139</v>
      </c>
      <c r="BI97" s="69"/>
      <c r="BJ97" s="21"/>
    </row>
    <row r="98" spans="1:62" ht="14.45" customHeight="1" x14ac:dyDescent="0.2">
      <c r="A98" s="19"/>
      <c r="B98" s="19"/>
      <c r="C98" s="64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58"/>
      <c r="O98" s="58"/>
      <c r="P98" s="58" t="s">
        <v>49</v>
      </c>
      <c r="Q98" s="58"/>
      <c r="R98" s="58"/>
      <c r="S98" s="21"/>
      <c r="T98" s="21"/>
      <c r="U98" s="58" t="s">
        <v>437</v>
      </c>
      <c r="V98" s="58"/>
      <c r="W98" s="58"/>
      <c r="X98" s="58"/>
      <c r="Y98" s="58"/>
      <c r="Z98" s="58"/>
      <c r="AA98" s="58"/>
      <c r="AB98" s="298" t="str">
        <f>IF(ISBLANK(Data!D171),"",Data!D171)</f>
        <v/>
      </c>
      <c r="AC98" s="298"/>
      <c r="AD98" s="298"/>
      <c r="AE98" s="298"/>
      <c r="AF98" s="298"/>
      <c r="AG98" s="298"/>
      <c r="AH98" s="298"/>
      <c r="AI98" s="58" t="s">
        <v>395</v>
      </c>
      <c r="AJ98" s="163"/>
      <c r="AK98" s="21"/>
      <c r="AL98" s="68" t="s">
        <v>393</v>
      </c>
      <c r="AM98" s="58"/>
      <c r="AN98" s="58"/>
      <c r="AO98" s="58"/>
      <c r="AP98" s="58"/>
      <c r="AQ98" s="58"/>
      <c r="AR98" s="58"/>
      <c r="AS98" s="58"/>
      <c r="AT98" s="298" t="str">
        <f>IF(ISBLANK(Data!D172),"",Data!D172)</f>
        <v/>
      </c>
      <c r="AU98" s="298"/>
      <c r="AV98" s="298"/>
      <c r="AW98" s="298"/>
      <c r="AX98" s="298"/>
      <c r="AY98" s="298"/>
      <c r="AZ98" s="298"/>
      <c r="BA98" s="298"/>
      <c r="BB98" s="298"/>
      <c r="BC98" s="298"/>
      <c r="BD98" s="298"/>
      <c r="BE98" s="298"/>
      <c r="BF98" s="298"/>
      <c r="BG98" s="58"/>
      <c r="BH98" s="37" t="s">
        <v>139</v>
      </c>
      <c r="BI98" s="59"/>
      <c r="BJ98" s="21"/>
    </row>
    <row r="99" spans="1:62" ht="14.45" customHeight="1" x14ac:dyDescent="0.2">
      <c r="A99" s="19"/>
      <c r="B99" s="19"/>
      <c r="C99" s="64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58"/>
      <c r="O99" s="58"/>
      <c r="P99" s="58" t="s">
        <v>473</v>
      </c>
      <c r="Q99" s="58"/>
      <c r="R99" s="58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68" t="s">
        <v>394</v>
      </c>
      <c r="AM99" s="58"/>
      <c r="AN99" s="58"/>
      <c r="AO99" s="58"/>
      <c r="AP99" s="58"/>
      <c r="AQ99" s="58"/>
      <c r="AR99" s="58"/>
      <c r="AS99" s="58"/>
      <c r="AT99" s="298" t="str">
        <f>IF(ISBLANK(Data!D174),"",Data!D174)</f>
        <v/>
      </c>
      <c r="AU99" s="298"/>
      <c r="AV99" s="298"/>
      <c r="AW99" s="298"/>
      <c r="AX99" s="298"/>
      <c r="AY99" s="298"/>
      <c r="AZ99" s="298"/>
      <c r="BA99" s="298"/>
      <c r="BB99" s="298"/>
      <c r="BC99" s="298"/>
      <c r="BD99" s="298"/>
      <c r="BE99" s="298"/>
      <c r="BF99" s="298"/>
      <c r="BG99" s="58"/>
      <c r="BH99" s="37" t="s">
        <v>139</v>
      </c>
      <c r="BI99" s="59"/>
      <c r="BJ99" s="21"/>
    </row>
    <row r="100" spans="1:62" ht="14.45" customHeight="1" x14ac:dyDescent="0.2">
      <c r="A100" s="19"/>
      <c r="B100" s="19"/>
      <c r="C100" s="65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8" t="s">
        <v>442</v>
      </c>
      <c r="AM100" s="58"/>
      <c r="AN100" s="58"/>
      <c r="AO100" s="58"/>
      <c r="AP100" s="58"/>
      <c r="AQ100" s="58"/>
      <c r="AR100" s="58"/>
      <c r="AS100" s="58"/>
      <c r="AT100" s="298" t="str">
        <f>IF(ISBLANK(Data!D175),"",Data!D175)</f>
        <v/>
      </c>
      <c r="AU100" s="298"/>
      <c r="AV100" s="298"/>
      <c r="AW100" s="298"/>
      <c r="AX100" s="298"/>
      <c r="AY100" s="298"/>
      <c r="AZ100" s="298"/>
      <c r="BA100" s="298"/>
      <c r="BB100" s="298"/>
      <c r="BC100" s="298"/>
      <c r="BD100" s="298"/>
      <c r="BE100" s="298"/>
      <c r="BF100" s="298"/>
      <c r="BG100" s="58"/>
      <c r="BH100" s="58"/>
      <c r="BI100" s="59"/>
      <c r="BJ100" s="21"/>
    </row>
    <row r="101" spans="1:62" ht="14.45" customHeight="1" x14ac:dyDescent="0.2">
      <c r="A101" s="19"/>
      <c r="B101" s="19"/>
      <c r="C101" s="60" t="s">
        <v>461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114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115"/>
      <c r="BJ101" s="21"/>
    </row>
    <row r="102" spans="1:62" ht="14.45" customHeight="1" x14ac:dyDescent="0.2">
      <c r="A102" s="19"/>
      <c r="B102" s="19"/>
      <c r="C102" s="72" t="s">
        <v>475</v>
      </c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 t="s">
        <v>476</v>
      </c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 t="s">
        <v>477</v>
      </c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9"/>
      <c r="BJ102" s="21"/>
    </row>
    <row r="103" spans="1:62" ht="14.45" customHeight="1" x14ac:dyDescent="0.2">
      <c r="A103" s="19"/>
      <c r="B103" s="19"/>
      <c r="C103" s="161" t="s">
        <v>478</v>
      </c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298" t="str">
        <f>IF(ISBLANK(Data!D178),"",Data!D178)</f>
        <v/>
      </c>
      <c r="V103" s="298"/>
      <c r="W103" s="298"/>
      <c r="X103" s="298"/>
      <c r="Y103" s="298"/>
      <c r="Z103" s="58" t="s">
        <v>98</v>
      </c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9"/>
      <c r="BJ103" s="21"/>
    </row>
    <row r="104" spans="1:62" ht="14.45" customHeight="1" x14ac:dyDescent="0.2">
      <c r="A104" s="19"/>
      <c r="B104" s="19"/>
      <c r="C104" s="68" t="s">
        <v>479</v>
      </c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298" t="str">
        <f>IF(ISBLANK(Data!D179),"",Data!D179)</f>
        <v/>
      </c>
      <c r="S104" s="298"/>
      <c r="T104" s="298"/>
      <c r="U104" s="298"/>
      <c r="V104" s="298"/>
      <c r="W104" s="298"/>
      <c r="X104" s="298"/>
      <c r="Y104" s="298"/>
      <c r="Z104" s="58" t="s">
        <v>140</v>
      </c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9"/>
      <c r="BJ104" s="21"/>
    </row>
    <row r="105" spans="1:62" ht="14.45" customHeight="1" x14ac:dyDescent="0.2">
      <c r="A105" s="19"/>
      <c r="B105" s="19"/>
      <c r="C105" s="63" t="s">
        <v>480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8"/>
      <c r="T105" s="58"/>
      <c r="U105" s="58" t="s">
        <v>481</v>
      </c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9"/>
      <c r="BJ105" s="21"/>
    </row>
    <row r="106" spans="1:62" ht="14.45" customHeight="1" x14ac:dyDescent="0.2">
      <c r="A106" s="19"/>
      <c r="B106" s="19"/>
      <c r="C106" s="64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8"/>
      <c r="T106" s="58"/>
      <c r="U106" s="58" t="s">
        <v>482</v>
      </c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9"/>
      <c r="BJ106" s="21"/>
    </row>
    <row r="107" spans="1:62" ht="14.45" customHeight="1" x14ac:dyDescent="0.2">
      <c r="A107" s="19"/>
      <c r="B107" s="19"/>
      <c r="C107" s="64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58"/>
      <c r="T107" s="58"/>
      <c r="U107" s="58" t="s">
        <v>483</v>
      </c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 t="s">
        <v>346</v>
      </c>
      <c r="AL107" s="58"/>
      <c r="AM107" s="58"/>
      <c r="AN107" s="58"/>
      <c r="AO107" s="58"/>
      <c r="AP107" s="58" t="s">
        <v>484</v>
      </c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9"/>
      <c r="BJ107" s="21"/>
    </row>
    <row r="108" spans="1:62" ht="14.45" customHeight="1" x14ac:dyDescent="0.2">
      <c r="A108" s="19"/>
      <c r="B108" s="19"/>
      <c r="C108" s="64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58"/>
      <c r="T108" s="58"/>
      <c r="U108" s="58" t="s">
        <v>431</v>
      </c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 t="s">
        <v>485</v>
      </c>
      <c r="AP108" s="58"/>
      <c r="AQ108" s="58"/>
      <c r="AR108" s="58"/>
      <c r="AS108" s="262" t="str">
        <f>IF(ISBLANK(Data!D186),"",Data!D186)</f>
        <v/>
      </c>
      <c r="AT108" s="262"/>
      <c r="AU108" s="262"/>
      <c r="AV108" s="262"/>
      <c r="AW108" s="262"/>
      <c r="AX108" s="262"/>
      <c r="AY108" s="262"/>
      <c r="AZ108" s="262"/>
      <c r="BA108" s="262"/>
      <c r="BB108" s="262"/>
      <c r="BC108" s="262"/>
      <c r="BD108" s="262"/>
      <c r="BE108" s="262"/>
      <c r="BF108" s="262"/>
      <c r="BG108" s="262"/>
      <c r="BH108" s="262"/>
      <c r="BI108" s="59"/>
      <c r="BJ108" s="21"/>
    </row>
    <row r="109" spans="1:62" ht="14.45" customHeight="1" x14ac:dyDescent="0.2">
      <c r="A109" s="19"/>
      <c r="B109" s="19"/>
      <c r="C109" s="64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58"/>
      <c r="T109" s="58"/>
      <c r="U109" s="58" t="s">
        <v>486</v>
      </c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9"/>
      <c r="BJ109" s="21"/>
    </row>
    <row r="110" spans="1:62" ht="14.45" customHeight="1" x14ac:dyDescent="0.2">
      <c r="A110" s="19"/>
      <c r="B110" s="19"/>
      <c r="C110" s="65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58"/>
      <c r="T110" s="58"/>
      <c r="U110" s="58" t="s">
        <v>487</v>
      </c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9"/>
      <c r="BJ110" s="21"/>
    </row>
    <row r="111" spans="1:62" ht="11.1" customHeight="1" x14ac:dyDescent="0.2">
      <c r="A111" s="19"/>
      <c r="B111" s="19"/>
      <c r="C111" s="19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</row>
    <row r="112" spans="1:62" ht="14.1" customHeight="1" x14ac:dyDescent="0.2">
      <c r="A112" s="19"/>
      <c r="B112" s="20" t="s">
        <v>488</v>
      </c>
      <c r="C112" s="19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</row>
    <row r="113" spans="1:62" ht="14.45" customHeight="1" x14ac:dyDescent="0.2">
      <c r="A113" s="19"/>
      <c r="B113" s="19"/>
      <c r="C113" s="57"/>
      <c r="D113" s="58"/>
      <c r="E113" s="30"/>
      <c r="F113" s="58" t="s">
        <v>362</v>
      </c>
      <c r="G113" s="58"/>
      <c r="H113" s="58"/>
      <c r="I113" s="58"/>
      <c r="J113" s="58"/>
      <c r="K113" s="58"/>
      <c r="L113" s="58"/>
      <c r="M113" s="30"/>
      <c r="N113" s="58" t="s">
        <v>453</v>
      </c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9"/>
      <c r="BJ113" s="21"/>
    </row>
    <row r="114" spans="1:62" ht="14.45" customHeight="1" x14ac:dyDescent="0.2">
      <c r="A114" s="19"/>
      <c r="B114" s="19"/>
      <c r="C114" s="67" t="s">
        <v>379</v>
      </c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308" t="str">
        <f>IF(ISBLANK(Data!D191),"",Data!D191)</f>
        <v/>
      </c>
      <c r="O114" s="308"/>
      <c r="P114" s="308"/>
      <c r="Q114" s="308"/>
      <c r="R114" s="308"/>
      <c r="S114" s="308"/>
      <c r="T114" s="308"/>
      <c r="U114" s="308"/>
      <c r="V114" s="308"/>
      <c r="W114" s="308"/>
      <c r="X114" s="308"/>
      <c r="Y114" s="308"/>
      <c r="Z114" s="308"/>
      <c r="AA114" s="308"/>
      <c r="AB114" s="308"/>
      <c r="AC114" s="308"/>
      <c r="AD114" s="308"/>
      <c r="AE114" s="308"/>
      <c r="AF114" s="308"/>
      <c r="AG114" s="308"/>
      <c r="AH114" s="308"/>
      <c r="AI114" s="308"/>
      <c r="AJ114" s="309"/>
      <c r="AK114" s="309"/>
      <c r="AL114" s="161" t="s">
        <v>454</v>
      </c>
      <c r="AM114" s="160"/>
      <c r="AN114" s="160"/>
      <c r="AO114" s="160"/>
      <c r="AP114" s="160"/>
      <c r="AQ114" s="160"/>
      <c r="AR114" s="160"/>
      <c r="AS114" s="160"/>
      <c r="AT114" s="160"/>
      <c r="AU114" s="322" t="str">
        <f>IF(ISBLANK(Data!D192),"",Data!D192)</f>
        <v/>
      </c>
      <c r="AV114" s="322"/>
      <c r="AW114" s="322"/>
      <c r="AX114" s="322"/>
      <c r="AY114" s="322"/>
      <c r="AZ114" s="322"/>
      <c r="BA114" s="322"/>
      <c r="BB114" s="322"/>
      <c r="BC114" s="322"/>
      <c r="BD114" s="322"/>
      <c r="BE114" s="322"/>
      <c r="BF114" s="322"/>
      <c r="BG114" s="322"/>
      <c r="BH114" s="322"/>
      <c r="BI114" s="323"/>
      <c r="BJ114" s="21"/>
    </row>
    <row r="115" spans="1:62" ht="14.45" customHeight="1" x14ac:dyDescent="0.2">
      <c r="A115" s="19"/>
      <c r="B115" s="19"/>
      <c r="C115" s="68" t="s">
        <v>467</v>
      </c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 t="s">
        <v>489</v>
      </c>
      <c r="Q115" s="58"/>
      <c r="R115" s="58"/>
      <c r="S115" s="58"/>
      <c r="T115" s="58"/>
      <c r="U115" s="58"/>
      <c r="V115" s="58"/>
      <c r="W115" s="58"/>
      <c r="X115" s="30"/>
      <c r="Y115" s="58" t="s">
        <v>490</v>
      </c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68" t="s">
        <v>384</v>
      </c>
      <c r="AM115" s="58"/>
      <c r="AN115" s="58"/>
      <c r="AO115" s="58"/>
      <c r="AP115" s="58"/>
      <c r="AQ115" s="58"/>
      <c r="AR115" s="58"/>
      <c r="AS115" s="262" t="str">
        <f>IF(ISBLANK(Data!D193),"",Data!D193)</f>
        <v/>
      </c>
      <c r="AT115" s="262"/>
      <c r="AU115" s="262"/>
      <c r="AV115" s="262"/>
      <c r="AW115" s="262"/>
      <c r="AX115" s="262"/>
      <c r="AY115" s="262"/>
      <c r="AZ115" s="262"/>
      <c r="BA115" s="262"/>
      <c r="BB115" s="262"/>
      <c r="BC115" s="262"/>
      <c r="BD115" s="262"/>
      <c r="BE115" s="262"/>
      <c r="BF115" s="262"/>
      <c r="BG115" s="262"/>
      <c r="BH115" s="262"/>
      <c r="BI115" s="295"/>
      <c r="BJ115" s="21"/>
    </row>
    <row r="116" spans="1:62" ht="14.45" customHeight="1" x14ac:dyDescent="0.2">
      <c r="A116" s="19"/>
      <c r="B116" s="19"/>
      <c r="C116" s="60" t="s">
        <v>386</v>
      </c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2"/>
      <c r="BJ116" s="21"/>
    </row>
    <row r="117" spans="1:62" ht="14.45" customHeight="1" x14ac:dyDescent="0.2">
      <c r="A117" s="19"/>
      <c r="B117" s="19"/>
      <c r="C117" s="63" t="s">
        <v>387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66"/>
      <c r="O117" s="66"/>
      <c r="P117" s="66" t="s">
        <v>46</v>
      </c>
      <c r="Q117" s="66"/>
      <c r="R117" s="66"/>
      <c r="S117" s="21"/>
      <c r="T117" s="21"/>
      <c r="U117" s="38" t="s">
        <v>474</v>
      </c>
      <c r="V117" s="38"/>
      <c r="W117" s="38"/>
      <c r="X117" s="38"/>
      <c r="Y117" s="38"/>
      <c r="Z117" s="38"/>
      <c r="AA117" s="38"/>
      <c r="AB117" s="38"/>
      <c r="AC117" s="38"/>
      <c r="AD117" s="297" t="str">
        <f>IF(ISBLANK(Data!D197),"",Data!D197)</f>
        <v/>
      </c>
      <c r="AE117" s="297"/>
      <c r="AF117" s="297"/>
      <c r="AG117" s="297"/>
      <c r="AH117" s="297"/>
      <c r="AI117" s="66" t="s">
        <v>93</v>
      </c>
      <c r="AJ117" s="74"/>
      <c r="AK117" s="21"/>
      <c r="AL117" s="86" t="s">
        <v>392</v>
      </c>
      <c r="AM117" s="38"/>
      <c r="AN117" s="38"/>
      <c r="AO117" s="38"/>
      <c r="AP117" s="38"/>
      <c r="AQ117" s="38"/>
      <c r="AR117" s="38"/>
      <c r="AS117" s="38"/>
      <c r="AT117" s="38"/>
      <c r="AU117" s="38"/>
      <c r="AV117" s="297" t="str">
        <f>IF(ISBLANK(Data!D198),"",Data!D198)</f>
        <v/>
      </c>
      <c r="AW117" s="297"/>
      <c r="AX117" s="297"/>
      <c r="AY117" s="297"/>
      <c r="AZ117" s="297"/>
      <c r="BA117" s="297"/>
      <c r="BB117" s="297"/>
      <c r="BC117" s="297"/>
      <c r="BD117" s="297"/>
      <c r="BE117" s="297"/>
      <c r="BF117" s="297"/>
      <c r="BG117" s="66"/>
      <c r="BH117" s="74" t="s">
        <v>139</v>
      </c>
      <c r="BI117" s="69"/>
      <c r="BJ117" s="21"/>
    </row>
    <row r="118" spans="1:62" ht="14.45" customHeight="1" x14ac:dyDescent="0.2">
      <c r="A118" s="19"/>
      <c r="B118" s="19"/>
      <c r="C118" s="64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58"/>
      <c r="O118" s="58"/>
      <c r="P118" s="58" t="s">
        <v>49</v>
      </c>
      <c r="Q118" s="58"/>
      <c r="R118" s="58"/>
      <c r="S118" s="21"/>
      <c r="T118" s="21"/>
      <c r="U118" s="58" t="s">
        <v>437</v>
      </c>
      <c r="V118" s="58"/>
      <c r="W118" s="58"/>
      <c r="X118" s="58"/>
      <c r="Y118" s="58"/>
      <c r="Z118" s="58"/>
      <c r="AA118" s="58"/>
      <c r="AB118" s="298" t="str">
        <f>IF(ISBLANK(Data!D200),"",Data!D200)</f>
        <v/>
      </c>
      <c r="AC118" s="298"/>
      <c r="AD118" s="298"/>
      <c r="AE118" s="298"/>
      <c r="AF118" s="298"/>
      <c r="AG118" s="298"/>
      <c r="AH118" s="298"/>
      <c r="AI118" s="58" t="s">
        <v>395</v>
      </c>
      <c r="AJ118" s="58"/>
      <c r="AK118" s="21"/>
      <c r="AL118" s="68" t="s">
        <v>393</v>
      </c>
      <c r="AM118" s="58"/>
      <c r="AN118" s="58"/>
      <c r="AO118" s="58"/>
      <c r="AP118" s="58"/>
      <c r="AQ118" s="58"/>
      <c r="AR118" s="58"/>
      <c r="AS118" s="58"/>
      <c r="AT118" s="298" t="str">
        <f>IF(ISBLANK(Data!D201),"",Data!D201)</f>
        <v/>
      </c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58"/>
      <c r="BH118" s="37" t="s">
        <v>139</v>
      </c>
      <c r="BI118" s="59"/>
      <c r="BJ118" s="21"/>
    </row>
    <row r="119" spans="1:62" ht="14.45" customHeight="1" x14ac:dyDescent="0.2">
      <c r="A119" s="19"/>
      <c r="B119" s="19"/>
      <c r="C119" s="64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68" t="s">
        <v>394</v>
      </c>
      <c r="AM119" s="58"/>
      <c r="AN119" s="58"/>
      <c r="AO119" s="58"/>
      <c r="AP119" s="58"/>
      <c r="AQ119" s="58"/>
      <c r="AR119" s="58"/>
      <c r="AS119" s="58"/>
      <c r="AT119" s="298" t="str">
        <f>IF(ISBLANK(Data!D202),"",Data!D202)</f>
        <v/>
      </c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58"/>
      <c r="BH119" s="37" t="s">
        <v>139</v>
      </c>
      <c r="BI119" s="59"/>
      <c r="BJ119" s="21"/>
    </row>
    <row r="120" spans="1:62" ht="14.45" customHeight="1" x14ac:dyDescent="0.2">
      <c r="A120" s="19"/>
      <c r="B120" s="19"/>
      <c r="C120" s="65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8" t="s">
        <v>442</v>
      </c>
      <c r="AM120" s="58"/>
      <c r="AN120" s="58"/>
      <c r="AO120" s="58"/>
      <c r="AP120" s="58"/>
      <c r="AQ120" s="58"/>
      <c r="AR120" s="58"/>
      <c r="AS120" s="58"/>
      <c r="AT120" s="298" t="str">
        <f>IF(ISBLANK(Data!D203),"",Data!D203)</f>
        <v/>
      </c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58"/>
      <c r="BH120" s="58"/>
      <c r="BI120" s="59"/>
      <c r="BJ120" s="21"/>
    </row>
    <row r="121" spans="1:62" ht="14.45" customHeight="1" x14ac:dyDescent="0.2">
      <c r="A121" s="19"/>
      <c r="B121" s="19"/>
      <c r="C121" s="60" t="s">
        <v>461</v>
      </c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2"/>
      <c r="BJ121" s="21"/>
    </row>
    <row r="122" spans="1:62" ht="14.45" customHeight="1" x14ac:dyDescent="0.2">
      <c r="A122" s="19"/>
      <c r="B122" s="19"/>
      <c r="C122" s="64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66"/>
      <c r="P122" s="73"/>
      <c r="Q122" s="66" t="s">
        <v>491</v>
      </c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73"/>
      <c r="AN122" s="66" t="s">
        <v>492</v>
      </c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9"/>
      <c r="BJ122" s="21"/>
    </row>
    <row r="123" spans="1:62" ht="14.45" customHeight="1" x14ac:dyDescent="0.2">
      <c r="A123" s="19"/>
      <c r="B123" s="19"/>
      <c r="C123" s="64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58" t="s">
        <v>493</v>
      </c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298" t="str">
        <f>IF(ISBLANK(Data!D206),"",Data!D206)</f>
        <v/>
      </c>
      <c r="AC123" s="298"/>
      <c r="AD123" s="298"/>
      <c r="AE123" s="298"/>
      <c r="AF123" s="298"/>
      <c r="AG123" s="298"/>
      <c r="AH123" s="298"/>
      <c r="AI123" s="58"/>
      <c r="AJ123" s="37" t="s">
        <v>139</v>
      </c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9"/>
      <c r="BJ123" s="21"/>
    </row>
    <row r="124" spans="1:62" ht="14.45" customHeight="1" x14ac:dyDescent="0.2">
      <c r="A124" s="19"/>
      <c r="B124" s="19"/>
      <c r="C124" s="64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58" t="s">
        <v>494</v>
      </c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298" t="str">
        <f>IF(ISBLANK(Data!D207),"",Data!D207)</f>
        <v/>
      </c>
      <c r="AC124" s="298"/>
      <c r="AD124" s="298"/>
      <c r="AE124" s="298"/>
      <c r="AF124" s="298"/>
      <c r="AG124" s="298"/>
      <c r="AH124" s="298"/>
      <c r="AI124" s="58"/>
      <c r="AJ124" s="37" t="s">
        <v>139</v>
      </c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9"/>
      <c r="BJ124" s="21"/>
    </row>
    <row r="125" spans="1:62" ht="14.45" customHeight="1" x14ac:dyDescent="0.2">
      <c r="A125" s="19"/>
      <c r="B125" s="19"/>
      <c r="C125" s="64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58" t="s">
        <v>495</v>
      </c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298" t="str">
        <f>IF(ISBLANK(Data!D208),"",Data!D208)</f>
        <v/>
      </c>
      <c r="AC125" s="298"/>
      <c r="AD125" s="298"/>
      <c r="AE125" s="298"/>
      <c r="AF125" s="298"/>
      <c r="AG125" s="298"/>
      <c r="AH125" s="298"/>
      <c r="AI125" s="58"/>
      <c r="AJ125" s="37" t="s">
        <v>139</v>
      </c>
      <c r="AK125" s="58"/>
      <c r="AL125" s="58"/>
      <c r="AM125" s="58" t="s">
        <v>499</v>
      </c>
      <c r="AN125" s="58"/>
      <c r="AO125" s="298" t="str">
        <f>IF(ISBLANK(Data!D209),"",Data!D209)</f>
        <v/>
      </c>
      <c r="AP125" s="298"/>
      <c r="AQ125" s="298"/>
      <c r="AR125" s="298"/>
      <c r="AS125" s="298"/>
      <c r="AT125" s="298"/>
      <c r="AU125" s="58" t="s">
        <v>139</v>
      </c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9"/>
      <c r="BJ125" s="21"/>
    </row>
    <row r="126" spans="1:62" ht="14.45" customHeight="1" x14ac:dyDescent="0.2">
      <c r="A126" s="19"/>
      <c r="B126" s="19"/>
      <c r="C126" s="64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58" t="s">
        <v>496</v>
      </c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298" t="str">
        <f>IF(ISBLANK(Data!D210),"",Data!D210)</f>
        <v/>
      </c>
      <c r="AC126" s="298"/>
      <c r="AD126" s="298"/>
      <c r="AE126" s="298"/>
      <c r="AF126" s="298"/>
      <c r="AG126" s="298"/>
      <c r="AH126" s="298"/>
      <c r="AI126" s="58"/>
      <c r="AJ126" s="37" t="s">
        <v>139</v>
      </c>
      <c r="AK126" s="58"/>
      <c r="AL126" s="58"/>
      <c r="AM126" s="58" t="s">
        <v>499</v>
      </c>
      <c r="AN126" s="58"/>
      <c r="AO126" s="298" t="str">
        <f>IF(ISBLANK(Data!D211),"",Data!D211)</f>
        <v/>
      </c>
      <c r="AP126" s="298"/>
      <c r="AQ126" s="298"/>
      <c r="AR126" s="298"/>
      <c r="AS126" s="298"/>
      <c r="AT126" s="298"/>
      <c r="AU126" s="58" t="s">
        <v>139</v>
      </c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9"/>
      <c r="BJ126" s="21"/>
    </row>
    <row r="127" spans="1:62" ht="14.45" customHeight="1" x14ac:dyDescent="0.2">
      <c r="A127" s="19"/>
      <c r="B127" s="19"/>
      <c r="C127" s="64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58" t="s">
        <v>497</v>
      </c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30"/>
      <c r="AH127" s="58" t="s">
        <v>406</v>
      </c>
      <c r="AI127" s="58"/>
      <c r="AJ127" s="58"/>
      <c r="AK127" s="30"/>
      <c r="AL127" s="58" t="s">
        <v>378</v>
      </c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9"/>
      <c r="BJ127" s="21"/>
    </row>
    <row r="128" spans="1:62" ht="14.45" customHeight="1" x14ac:dyDescent="0.2">
      <c r="A128" s="19"/>
      <c r="B128" s="19"/>
      <c r="C128" s="65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58" t="s">
        <v>498</v>
      </c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30"/>
      <c r="AH128" s="58" t="s">
        <v>406</v>
      </c>
      <c r="AI128" s="58"/>
      <c r="AJ128" s="58"/>
      <c r="AK128" s="30"/>
      <c r="AL128" s="58" t="s">
        <v>378</v>
      </c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9"/>
      <c r="BJ128" s="21"/>
    </row>
    <row r="129" spans="1:62" ht="14.1" customHeight="1" x14ac:dyDescent="0.2">
      <c r="A129" s="6"/>
      <c r="B129" s="6"/>
      <c r="C129" s="6"/>
      <c r="D129" s="21"/>
      <c r="E129" s="21"/>
      <c r="F129" s="21"/>
      <c r="G129" s="21"/>
      <c r="H129" s="21"/>
      <c r="BJ129" s="7"/>
    </row>
    <row r="130" spans="1:62" ht="14.1" customHeight="1" x14ac:dyDescent="0.2"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</row>
    <row r="131" spans="1:62" ht="14.1" customHeight="1" x14ac:dyDescent="0.2">
      <c r="I131" s="9" t="s">
        <v>457</v>
      </c>
      <c r="BI131" s="17" t="s">
        <v>455</v>
      </c>
    </row>
    <row r="132" spans="1:62" ht="165.75" customHeight="1" x14ac:dyDescent="0.2">
      <c r="A132" s="15"/>
      <c r="B132" s="15"/>
      <c r="C132" s="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1:62" ht="14.1" customHeight="1" x14ac:dyDescent="0.2">
      <c r="A133" s="15"/>
      <c r="B133" s="15"/>
      <c r="C133" s="15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1:62" ht="14.1" customHeight="1" x14ac:dyDescent="0.2">
      <c r="A134" s="15"/>
      <c r="B134" s="15"/>
      <c r="C134" s="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1:62" ht="14.1" customHeight="1" x14ac:dyDescent="0.2">
      <c r="A135" s="15"/>
      <c r="B135" s="5" t="s">
        <v>451</v>
      </c>
      <c r="C135" s="16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</row>
    <row r="136" spans="1:62" ht="11.1" customHeight="1" x14ac:dyDescent="0.2">
      <c r="A136" s="15"/>
      <c r="B136" s="15"/>
      <c r="C136" s="15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</row>
    <row r="137" spans="1:62" ht="14.45" customHeight="1" x14ac:dyDescent="0.2">
      <c r="A137" s="15"/>
      <c r="B137" s="15"/>
      <c r="C137" s="46"/>
      <c r="D137" s="47" t="s">
        <v>452</v>
      </c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79" t="s">
        <v>350</v>
      </c>
      <c r="AL137" s="47"/>
      <c r="AM137" s="47"/>
      <c r="AN137" s="47"/>
      <c r="AO137" s="47"/>
      <c r="AP137" s="47"/>
      <c r="AQ137" s="47"/>
      <c r="AR137" s="47"/>
      <c r="AS137" s="47"/>
      <c r="AT137" s="250" t="str">
        <f>IF(ISBLANK(Data!D7),"",Data!D7)</f>
        <v/>
      </c>
      <c r="AU137" s="251"/>
      <c r="AV137" s="251"/>
      <c r="AW137" s="251"/>
      <c r="AX137" s="251"/>
      <c r="AY137" s="251"/>
      <c r="AZ137" s="251"/>
      <c r="BA137" s="47"/>
      <c r="BB137" s="76" t="s">
        <v>92</v>
      </c>
      <c r="BC137" s="47"/>
      <c r="BD137" s="250" t="str">
        <f>IF(ISBLANK(Data!D8),"",Data!D8)</f>
        <v/>
      </c>
      <c r="BE137" s="251"/>
      <c r="BF137" s="251"/>
      <c r="BG137" s="251"/>
      <c r="BH137" s="251"/>
      <c r="BI137" s="305"/>
    </row>
    <row r="138" spans="1:62" ht="14.45" customHeight="1" x14ac:dyDescent="0.25">
      <c r="A138" s="15"/>
      <c r="B138" s="15"/>
      <c r="C138" s="35"/>
      <c r="D138" s="160" t="s">
        <v>352</v>
      </c>
      <c r="E138" s="25"/>
      <c r="F138" s="25"/>
      <c r="G138" s="25"/>
      <c r="H138" s="262" t="str">
        <f>IF(ISBLANK(Data!D38),"",Data!D38)</f>
        <v/>
      </c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90"/>
      <c r="T138" s="291"/>
      <c r="U138" s="291"/>
      <c r="V138" s="161" t="s">
        <v>357</v>
      </c>
      <c r="W138" s="159"/>
      <c r="X138" s="159"/>
      <c r="Y138" s="262" t="str">
        <f>IF(ISBLANK(Data!D43),"",Data!D43)</f>
        <v/>
      </c>
      <c r="Z138" s="262"/>
      <c r="AA138" s="262"/>
      <c r="AB138" s="262"/>
      <c r="AC138" s="262"/>
      <c r="AD138" s="262"/>
      <c r="AE138" s="262"/>
      <c r="AF138" s="262"/>
      <c r="AG138" s="262"/>
      <c r="AH138" s="262"/>
      <c r="AI138" s="262"/>
      <c r="AJ138" s="296"/>
      <c r="AK138" s="161" t="s">
        <v>349</v>
      </c>
      <c r="AL138" s="25"/>
      <c r="AM138" s="25"/>
      <c r="AN138" s="25"/>
      <c r="AO138" s="25"/>
      <c r="AP138" s="30"/>
      <c r="AQ138" s="30"/>
      <c r="AR138" s="30"/>
      <c r="AS138" s="30"/>
      <c r="AT138" s="292" t="str">
        <f>IF(ISBLANK(Data!D6),"",Data!D6)</f>
        <v/>
      </c>
      <c r="AU138" s="293"/>
      <c r="AV138" s="293"/>
      <c r="AW138" s="293"/>
      <c r="AX138" s="293"/>
      <c r="AY138" s="293"/>
      <c r="AZ138" s="294"/>
      <c r="BA138" s="294"/>
      <c r="BB138" s="294"/>
      <c r="BC138" s="294"/>
      <c r="BD138" s="294"/>
      <c r="BE138" s="294"/>
      <c r="BF138" s="294"/>
      <c r="BG138" s="294"/>
      <c r="BH138" s="294"/>
      <c r="BI138" s="295"/>
    </row>
    <row r="139" spans="1:62" ht="14.45" customHeight="1" x14ac:dyDescent="0.2">
      <c r="A139" s="15"/>
      <c r="B139" s="15"/>
      <c r="C139" s="35"/>
      <c r="D139" s="160" t="s">
        <v>358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161" t="s">
        <v>348</v>
      </c>
      <c r="AL139" s="25"/>
      <c r="AM139" s="25"/>
      <c r="AN139" s="25"/>
      <c r="AO139" s="25"/>
      <c r="AP139" s="25"/>
      <c r="AQ139" s="25"/>
      <c r="AR139" s="25"/>
      <c r="AS139" s="25"/>
      <c r="AT139" s="292" t="str">
        <f>IF(ISBLANK(Data!D5),"",Data!D5)</f>
        <v/>
      </c>
      <c r="AU139" s="293"/>
      <c r="AV139" s="293"/>
      <c r="AW139" s="293"/>
      <c r="AX139" s="293"/>
      <c r="AY139" s="293"/>
      <c r="AZ139" s="294"/>
      <c r="BA139" s="294"/>
      <c r="BB139" s="294"/>
      <c r="BC139" s="294"/>
      <c r="BD139" s="294"/>
      <c r="BE139" s="294"/>
      <c r="BF139" s="294"/>
      <c r="BG139" s="294"/>
      <c r="BH139" s="294"/>
      <c r="BI139" s="295"/>
    </row>
    <row r="140" spans="1:62" ht="14.45" customHeight="1" x14ac:dyDescent="0.25">
      <c r="A140" s="15"/>
      <c r="B140" s="15"/>
      <c r="C140" s="44"/>
      <c r="D140" s="38" t="s">
        <v>353</v>
      </c>
      <c r="E140" s="38"/>
      <c r="F140" s="38"/>
      <c r="G140" s="38"/>
      <c r="H140" s="252" t="str">
        <f>IF(ISBLANK(Data!D20),"",Data!D20)</f>
        <v/>
      </c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89"/>
      <c r="T140" s="289"/>
      <c r="U140" s="289"/>
      <c r="V140" s="289"/>
      <c r="W140" s="289"/>
      <c r="X140" s="140" t="s">
        <v>340</v>
      </c>
      <c r="Y140" s="38"/>
      <c r="Z140" s="252" t="str">
        <f>IF(ISBLANK(Data!D21),"",Data!D21)</f>
        <v/>
      </c>
      <c r="AA140" s="252"/>
      <c r="AB140" s="252"/>
      <c r="AC140" s="252"/>
      <c r="AD140" s="287" t="s">
        <v>356</v>
      </c>
      <c r="AE140" s="288"/>
      <c r="AF140" s="288"/>
      <c r="AG140" s="252" t="str">
        <f>IF(ISBLANK(Data!D22),"",Data!D22)</f>
        <v/>
      </c>
      <c r="AH140" s="253"/>
      <c r="AI140" s="253"/>
      <c r="AJ140" s="253"/>
      <c r="AK140" s="161" t="s">
        <v>357</v>
      </c>
      <c r="AL140" s="159"/>
      <c r="AM140" s="159"/>
      <c r="AN140" s="262" t="str">
        <f>IF(ISBLANK(Data!D23),"",Data!D23)</f>
        <v/>
      </c>
      <c r="AO140" s="262"/>
      <c r="AP140" s="262"/>
      <c r="AQ140" s="262"/>
      <c r="AR140" s="262"/>
      <c r="AS140" s="262"/>
      <c r="AT140" s="262"/>
      <c r="AU140" s="262"/>
      <c r="AV140" s="262"/>
      <c r="AW140" s="262"/>
      <c r="AX140" s="262"/>
      <c r="AY140" s="262"/>
      <c r="AZ140" s="262"/>
      <c r="BA140" s="262"/>
      <c r="BB140" s="262"/>
      <c r="BC140" s="262"/>
      <c r="BD140" s="262"/>
      <c r="BE140" s="262"/>
      <c r="BF140" s="262"/>
      <c r="BG140" s="262"/>
      <c r="BH140" s="262"/>
      <c r="BI140" s="296"/>
    </row>
    <row r="141" spans="1:62" ht="11.1" customHeight="1" x14ac:dyDescent="0.2">
      <c r="A141" s="15"/>
      <c r="B141" s="15"/>
      <c r="C141" s="15"/>
      <c r="D141" s="5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</row>
    <row r="142" spans="1:62" ht="14.45" customHeight="1" x14ac:dyDescent="0.2">
      <c r="A142" s="15"/>
      <c r="B142" s="5" t="s">
        <v>500</v>
      </c>
      <c r="C142" s="16"/>
      <c r="D142" s="16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12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</row>
    <row r="143" spans="1:62" ht="14.45" customHeight="1" x14ac:dyDescent="0.2">
      <c r="A143" s="15"/>
      <c r="B143" s="15"/>
      <c r="C143" s="46"/>
      <c r="D143" s="47" t="s">
        <v>501</v>
      </c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8"/>
    </row>
    <row r="144" spans="1:62" ht="14.45" customHeight="1" x14ac:dyDescent="0.2">
      <c r="A144" s="15"/>
      <c r="B144" s="15"/>
      <c r="C144" s="244" t="str">
        <f>IF(ISBLANK(Data!D216),"",Data!D216)</f>
        <v/>
      </c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  <c r="AH144" s="245"/>
      <c r="AI144" s="245"/>
      <c r="AJ144" s="245"/>
      <c r="AK144" s="245"/>
      <c r="AL144" s="245"/>
      <c r="AM144" s="245"/>
      <c r="AN144" s="245"/>
      <c r="AO144" s="245"/>
      <c r="AP144" s="245"/>
      <c r="AQ144" s="245"/>
      <c r="AR144" s="245"/>
      <c r="AS144" s="245"/>
      <c r="AT144" s="245"/>
      <c r="AU144" s="245"/>
      <c r="AV144" s="245"/>
      <c r="AW144" s="245"/>
      <c r="AX144" s="245"/>
      <c r="AY144" s="245"/>
      <c r="AZ144" s="245"/>
      <c r="BA144" s="245"/>
      <c r="BB144" s="245"/>
      <c r="BC144" s="245"/>
      <c r="BD144" s="245"/>
      <c r="BE144" s="245"/>
      <c r="BF144" s="245"/>
      <c r="BG144" s="245"/>
      <c r="BH144" s="245"/>
      <c r="BI144" s="246"/>
    </row>
    <row r="145" spans="1:61" ht="14.45" customHeight="1" x14ac:dyDescent="0.2">
      <c r="A145" s="15"/>
      <c r="B145" s="15"/>
      <c r="C145" s="244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5"/>
      <c r="AK145" s="245"/>
      <c r="AL145" s="245"/>
      <c r="AM145" s="245"/>
      <c r="AN145" s="245"/>
      <c r="AO145" s="245"/>
      <c r="AP145" s="245"/>
      <c r="AQ145" s="245"/>
      <c r="AR145" s="245"/>
      <c r="AS145" s="245"/>
      <c r="AT145" s="245"/>
      <c r="AU145" s="245"/>
      <c r="AV145" s="245"/>
      <c r="AW145" s="245"/>
      <c r="AX145" s="245"/>
      <c r="AY145" s="245"/>
      <c r="AZ145" s="245"/>
      <c r="BA145" s="245"/>
      <c r="BB145" s="245"/>
      <c r="BC145" s="245"/>
      <c r="BD145" s="245"/>
      <c r="BE145" s="245"/>
      <c r="BF145" s="245"/>
      <c r="BG145" s="245"/>
      <c r="BH145" s="245"/>
      <c r="BI145" s="246"/>
    </row>
    <row r="146" spans="1:61" ht="14.45" customHeight="1" x14ac:dyDescent="0.2">
      <c r="A146" s="15"/>
      <c r="B146" s="15"/>
      <c r="C146" s="244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  <c r="AI146" s="245"/>
      <c r="AJ146" s="245"/>
      <c r="AK146" s="245"/>
      <c r="AL146" s="245"/>
      <c r="AM146" s="245"/>
      <c r="AN146" s="245"/>
      <c r="AO146" s="245"/>
      <c r="AP146" s="245"/>
      <c r="AQ146" s="245"/>
      <c r="AR146" s="245"/>
      <c r="AS146" s="245"/>
      <c r="AT146" s="245"/>
      <c r="AU146" s="245"/>
      <c r="AV146" s="245"/>
      <c r="AW146" s="245"/>
      <c r="AX146" s="245"/>
      <c r="AY146" s="245"/>
      <c r="AZ146" s="245"/>
      <c r="BA146" s="245"/>
      <c r="BB146" s="245"/>
      <c r="BC146" s="245"/>
      <c r="BD146" s="245"/>
      <c r="BE146" s="245"/>
      <c r="BF146" s="245"/>
      <c r="BG146" s="245"/>
      <c r="BH146" s="245"/>
      <c r="BI146" s="246"/>
    </row>
    <row r="147" spans="1:61" ht="14.45" customHeight="1" x14ac:dyDescent="0.2">
      <c r="A147" s="15"/>
      <c r="B147" s="15"/>
      <c r="C147" s="244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  <c r="AK147" s="245"/>
      <c r="AL147" s="245"/>
      <c r="AM147" s="245"/>
      <c r="AN147" s="245"/>
      <c r="AO147" s="245"/>
      <c r="AP147" s="245"/>
      <c r="AQ147" s="245"/>
      <c r="AR147" s="245"/>
      <c r="AS147" s="245"/>
      <c r="AT147" s="245"/>
      <c r="AU147" s="245"/>
      <c r="AV147" s="245"/>
      <c r="AW147" s="245"/>
      <c r="AX147" s="245"/>
      <c r="AY147" s="245"/>
      <c r="AZ147" s="245"/>
      <c r="BA147" s="245"/>
      <c r="BB147" s="245"/>
      <c r="BC147" s="245"/>
      <c r="BD147" s="245"/>
      <c r="BE147" s="245"/>
      <c r="BF147" s="245"/>
      <c r="BG147" s="245"/>
      <c r="BH147" s="245"/>
      <c r="BI147" s="246"/>
    </row>
    <row r="148" spans="1:61" ht="14.45" customHeight="1" x14ac:dyDescent="0.2">
      <c r="A148" s="15"/>
      <c r="B148" s="15"/>
      <c r="C148" s="244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45"/>
      <c r="AU148" s="245"/>
      <c r="AV148" s="245"/>
      <c r="AW148" s="245"/>
      <c r="AX148" s="245"/>
      <c r="AY148" s="245"/>
      <c r="AZ148" s="245"/>
      <c r="BA148" s="245"/>
      <c r="BB148" s="245"/>
      <c r="BC148" s="245"/>
      <c r="BD148" s="245"/>
      <c r="BE148" s="245"/>
      <c r="BF148" s="245"/>
      <c r="BG148" s="245"/>
      <c r="BH148" s="245"/>
      <c r="BI148" s="246"/>
    </row>
    <row r="149" spans="1:61" ht="14.45" customHeight="1" x14ac:dyDescent="0.2">
      <c r="A149" s="15"/>
      <c r="B149" s="15"/>
      <c r="C149" s="244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  <c r="BA149" s="245"/>
      <c r="BB149" s="245"/>
      <c r="BC149" s="245"/>
      <c r="BD149" s="245"/>
      <c r="BE149" s="245"/>
      <c r="BF149" s="245"/>
      <c r="BG149" s="245"/>
      <c r="BH149" s="245"/>
      <c r="BI149" s="246"/>
    </row>
    <row r="150" spans="1:61" ht="14.45" customHeight="1" x14ac:dyDescent="0.2">
      <c r="A150" s="15"/>
      <c r="B150" s="15"/>
      <c r="C150" s="247"/>
      <c r="D150" s="248"/>
      <c r="E150" s="248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248"/>
      <c r="AM150" s="248"/>
      <c r="AN150" s="248"/>
      <c r="AO150" s="248"/>
      <c r="AP150" s="248"/>
      <c r="AQ150" s="248"/>
      <c r="AR150" s="248"/>
      <c r="AS150" s="248"/>
      <c r="AT150" s="248"/>
      <c r="AU150" s="248"/>
      <c r="AV150" s="248"/>
      <c r="AW150" s="248"/>
      <c r="AX150" s="248"/>
      <c r="AY150" s="248"/>
      <c r="AZ150" s="248"/>
      <c r="BA150" s="248"/>
      <c r="BB150" s="248"/>
      <c r="BC150" s="248"/>
      <c r="BD150" s="248"/>
      <c r="BE150" s="248"/>
      <c r="BF150" s="248"/>
      <c r="BG150" s="248"/>
      <c r="BH150" s="248"/>
      <c r="BI150" s="249"/>
    </row>
    <row r="151" spans="1:61" ht="14.45" customHeight="1" x14ac:dyDescent="0.2">
      <c r="A151" s="15"/>
      <c r="B151" s="15"/>
      <c r="C151" s="35"/>
      <c r="D151" s="27" t="s">
        <v>502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8"/>
    </row>
    <row r="152" spans="1:61" ht="14.45" customHeight="1" x14ac:dyDescent="0.2">
      <c r="A152" s="15"/>
      <c r="B152" s="15"/>
      <c r="C152" s="46"/>
      <c r="D152" s="260" t="s">
        <v>503</v>
      </c>
      <c r="E152" s="261"/>
      <c r="F152" s="261"/>
      <c r="G152" s="261"/>
      <c r="H152" s="262" t="str">
        <f>IF(ISBLANK(Data!D217),"",Data!D217)</f>
        <v/>
      </c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62"/>
      <c r="U152" s="262"/>
      <c r="V152" s="262"/>
      <c r="W152" s="262"/>
      <c r="X152" s="262"/>
      <c r="Y152" s="262"/>
      <c r="Z152" s="262"/>
      <c r="AA152" s="262"/>
      <c r="AB152" s="263"/>
      <c r="AC152" s="260" t="s">
        <v>504</v>
      </c>
      <c r="AD152" s="261"/>
      <c r="AE152" s="261"/>
      <c r="AF152" s="261"/>
      <c r="AG152" s="261"/>
      <c r="AH152" s="261"/>
      <c r="AI152" s="262" t="str">
        <f>IF(ISBLANK(Data!D218),"",Data!D218)</f>
        <v/>
      </c>
      <c r="AJ152" s="262"/>
      <c r="AK152" s="262"/>
      <c r="AL152" s="262"/>
      <c r="AM152" s="262"/>
      <c r="AN152" s="262"/>
      <c r="AO152" s="262"/>
      <c r="AP152" s="262"/>
      <c r="AQ152" s="262"/>
      <c r="AR152" s="262"/>
      <c r="AS152" s="262"/>
      <c r="AT152" s="262"/>
      <c r="AU152" s="262"/>
      <c r="AV152" s="262"/>
      <c r="AW152" s="262"/>
      <c r="AX152" s="262"/>
      <c r="AY152" s="262"/>
      <c r="AZ152" s="262"/>
      <c r="BA152" s="262"/>
      <c r="BB152" s="262"/>
      <c r="BC152" s="262"/>
      <c r="BD152" s="262"/>
      <c r="BE152" s="262"/>
      <c r="BF152" s="262"/>
      <c r="BG152" s="262"/>
      <c r="BH152" s="262"/>
      <c r="BI152" s="263"/>
    </row>
    <row r="153" spans="1:61" ht="14.45" customHeight="1" x14ac:dyDescent="0.2">
      <c r="A153" s="15"/>
      <c r="B153" s="15"/>
      <c r="C153" s="49"/>
      <c r="D153" s="261"/>
      <c r="E153" s="261"/>
      <c r="F153" s="261"/>
      <c r="G153" s="261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3"/>
      <c r="AC153" s="261"/>
      <c r="AD153" s="261"/>
      <c r="AE153" s="261"/>
      <c r="AF153" s="261"/>
      <c r="AG153" s="261"/>
      <c r="AH153" s="261"/>
      <c r="AI153" s="262"/>
      <c r="AJ153" s="262"/>
      <c r="AK153" s="262"/>
      <c r="AL153" s="262"/>
      <c r="AM153" s="262"/>
      <c r="AN153" s="262"/>
      <c r="AO153" s="262"/>
      <c r="AP153" s="262"/>
      <c r="AQ153" s="262"/>
      <c r="AR153" s="262"/>
      <c r="AS153" s="262"/>
      <c r="AT153" s="262"/>
      <c r="AU153" s="262"/>
      <c r="AV153" s="262"/>
      <c r="AW153" s="262"/>
      <c r="AX153" s="262"/>
      <c r="AY153" s="262"/>
      <c r="AZ153" s="262"/>
      <c r="BA153" s="262"/>
      <c r="BB153" s="262"/>
      <c r="BC153" s="262"/>
      <c r="BD153" s="262"/>
      <c r="BE153" s="262"/>
      <c r="BF153" s="262"/>
      <c r="BG153" s="262"/>
      <c r="BH153" s="262"/>
      <c r="BI153" s="263"/>
    </row>
    <row r="154" spans="1:61" ht="14.45" customHeight="1" x14ac:dyDescent="0.2">
      <c r="A154" s="15"/>
      <c r="B154" s="15"/>
      <c r="C154" s="44"/>
      <c r="D154" s="261"/>
      <c r="E154" s="261"/>
      <c r="F154" s="261"/>
      <c r="G154" s="261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3"/>
      <c r="AC154" s="261"/>
      <c r="AD154" s="261"/>
      <c r="AE154" s="261"/>
      <c r="AF154" s="261"/>
      <c r="AG154" s="261"/>
      <c r="AH154" s="261"/>
      <c r="AI154" s="262"/>
      <c r="AJ154" s="262"/>
      <c r="AK154" s="262"/>
      <c r="AL154" s="262"/>
      <c r="AM154" s="262"/>
      <c r="AN154" s="262"/>
      <c r="AO154" s="262"/>
      <c r="AP154" s="262"/>
      <c r="AQ154" s="262"/>
      <c r="AR154" s="262"/>
      <c r="AS154" s="262"/>
      <c r="AT154" s="262"/>
      <c r="AU154" s="262"/>
      <c r="AV154" s="262"/>
      <c r="AW154" s="262"/>
      <c r="AX154" s="262"/>
      <c r="AY154" s="262"/>
      <c r="AZ154" s="262"/>
      <c r="BA154" s="262"/>
      <c r="BB154" s="262"/>
      <c r="BC154" s="262"/>
      <c r="BD154" s="262"/>
      <c r="BE154" s="262"/>
      <c r="BF154" s="262"/>
      <c r="BG154" s="262"/>
      <c r="BH154" s="262"/>
      <c r="BI154" s="263"/>
    </row>
    <row r="155" spans="1:61" ht="11.1" customHeight="1" x14ac:dyDescent="0.2">
      <c r="A155" s="15"/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</row>
    <row r="156" spans="1:61" ht="14.45" customHeight="1" x14ac:dyDescent="0.2">
      <c r="A156" s="15"/>
      <c r="B156" s="20" t="s">
        <v>505</v>
      </c>
      <c r="C156" s="16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</row>
    <row r="157" spans="1:61" ht="14.45" customHeight="1" x14ac:dyDescent="0.2">
      <c r="A157" s="15"/>
      <c r="B157" s="15"/>
      <c r="C157" s="60" t="s">
        <v>506</v>
      </c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79" t="s">
        <v>507</v>
      </c>
      <c r="V157" s="47"/>
      <c r="W157" s="47"/>
      <c r="X157" s="47"/>
      <c r="Y157" s="47"/>
      <c r="Z157" s="47"/>
      <c r="AA157" s="264" t="str">
        <f>IF(ISBLANK(Data!D219),"",Data!D219)</f>
        <v/>
      </c>
      <c r="AB157" s="264"/>
      <c r="AC157" s="264"/>
      <c r="AD157" s="264"/>
      <c r="AE157" s="264"/>
      <c r="AF157" s="264"/>
      <c r="AG157" s="264"/>
      <c r="AH157" s="264"/>
      <c r="AI157" s="264"/>
      <c r="AJ157" s="264"/>
      <c r="AK157" s="264"/>
      <c r="AL157" s="264"/>
      <c r="AM157" s="264"/>
      <c r="AN157" s="264"/>
      <c r="AO157" s="264"/>
      <c r="AP157" s="264"/>
      <c r="AQ157" s="264"/>
      <c r="AR157" s="264"/>
      <c r="AS157" s="264"/>
      <c r="AT157" s="264"/>
      <c r="AU157" s="264"/>
      <c r="AV157" s="264"/>
      <c r="AW157" s="264"/>
      <c r="AX157" s="264"/>
      <c r="AY157" s="264"/>
      <c r="AZ157" s="264"/>
      <c r="BA157" s="264"/>
      <c r="BB157" s="264"/>
      <c r="BC157" s="264"/>
      <c r="BD157" s="264"/>
      <c r="BE157" s="264"/>
      <c r="BF157" s="264"/>
      <c r="BG157" s="264"/>
      <c r="BH157" s="264"/>
      <c r="BI157" s="265"/>
    </row>
    <row r="158" spans="1:61" ht="14.45" customHeight="1" x14ac:dyDescent="0.2">
      <c r="A158" s="15"/>
      <c r="B158" s="15"/>
      <c r="C158" s="49"/>
      <c r="D158" s="9"/>
      <c r="E158" s="7"/>
      <c r="F158" s="9" t="s">
        <v>508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0"/>
      <c r="V158" s="9"/>
      <c r="W158" s="9"/>
      <c r="X158" s="9"/>
      <c r="Y158" s="9"/>
      <c r="Z158" s="9"/>
      <c r="AA158" s="266"/>
      <c r="AB158" s="266"/>
      <c r="AC158" s="266"/>
      <c r="AD158" s="266"/>
      <c r="AE158" s="266"/>
      <c r="AF158" s="266"/>
      <c r="AG158" s="266"/>
      <c r="AH158" s="266"/>
      <c r="AI158" s="266"/>
      <c r="AJ158" s="266"/>
      <c r="AK158" s="266"/>
      <c r="AL158" s="266"/>
      <c r="AM158" s="266"/>
      <c r="AN158" s="266"/>
      <c r="AO158" s="266"/>
      <c r="AP158" s="266"/>
      <c r="AQ158" s="266"/>
      <c r="AR158" s="266"/>
      <c r="AS158" s="266"/>
      <c r="AT158" s="266"/>
      <c r="AU158" s="266"/>
      <c r="AV158" s="266"/>
      <c r="AW158" s="266"/>
      <c r="AX158" s="266"/>
      <c r="AY158" s="266"/>
      <c r="AZ158" s="266"/>
      <c r="BA158" s="266"/>
      <c r="BB158" s="266"/>
      <c r="BC158" s="266"/>
      <c r="BD158" s="266"/>
      <c r="BE158" s="266"/>
      <c r="BF158" s="266"/>
      <c r="BG158" s="266"/>
      <c r="BH158" s="266"/>
      <c r="BI158" s="267"/>
    </row>
    <row r="159" spans="1:61" ht="14.45" customHeight="1" x14ac:dyDescent="0.2">
      <c r="A159" s="15"/>
      <c r="B159" s="15"/>
      <c r="C159" s="44"/>
      <c r="D159" s="38"/>
      <c r="E159" s="73"/>
      <c r="F159" s="38" t="s">
        <v>509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86"/>
      <c r="V159" s="38"/>
      <c r="W159" s="38"/>
      <c r="X159" s="38"/>
      <c r="Y159" s="38"/>
      <c r="Z159" s="38"/>
      <c r="AA159" s="268"/>
      <c r="AB159" s="268"/>
      <c r="AC159" s="268"/>
      <c r="AD159" s="268"/>
      <c r="AE159" s="268"/>
      <c r="AF159" s="268"/>
      <c r="AG159" s="268"/>
      <c r="AH159" s="268"/>
      <c r="AI159" s="268"/>
      <c r="AJ159" s="268"/>
      <c r="AK159" s="268"/>
      <c r="AL159" s="268"/>
      <c r="AM159" s="268"/>
      <c r="AN159" s="268"/>
      <c r="AO159" s="268"/>
      <c r="AP159" s="268"/>
      <c r="AQ159" s="268"/>
      <c r="AR159" s="268"/>
      <c r="AS159" s="268"/>
      <c r="AT159" s="268"/>
      <c r="AU159" s="268"/>
      <c r="AV159" s="268"/>
      <c r="AW159" s="268"/>
      <c r="AX159" s="268"/>
      <c r="AY159" s="268"/>
      <c r="AZ159" s="268"/>
      <c r="BA159" s="268"/>
      <c r="BB159" s="268"/>
      <c r="BC159" s="268"/>
      <c r="BD159" s="268"/>
      <c r="BE159" s="268"/>
      <c r="BF159" s="268"/>
      <c r="BG159" s="268"/>
      <c r="BH159" s="268"/>
      <c r="BI159" s="269"/>
    </row>
    <row r="160" spans="1:61" ht="14.45" customHeight="1" x14ac:dyDescent="0.2">
      <c r="A160" s="15"/>
      <c r="B160" s="15"/>
      <c r="C160" s="60" t="s">
        <v>342</v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79" t="s">
        <v>507</v>
      </c>
      <c r="V160" s="47"/>
      <c r="W160" s="47"/>
      <c r="X160" s="47"/>
      <c r="Y160" s="47"/>
      <c r="Z160" s="47"/>
      <c r="AA160" s="264" t="str">
        <f>IF(ISBLANK(Data!D222),"",Data!D222)</f>
        <v/>
      </c>
      <c r="AB160" s="264"/>
      <c r="AC160" s="264"/>
      <c r="AD160" s="264"/>
      <c r="AE160" s="264"/>
      <c r="AF160" s="264"/>
      <c r="AG160" s="264"/>
      <c r="AH160" s="264"/>
      <c r="AI160" s="264"/>
      <c r="AJ160" s="264"/>
      <c r="AK160" s="264"/>
      <c r="AL160" s="264"/>
      <c r="AM160" s="264"/>
      <c r="AN160" s="264"/>
      <c r="AO160" s="264"/>
      <c r="AP160" s="264"/>
      <c r="AQ160" s="264"/>
      <c r="AR160" s="264"/>
      <c r="AS160" s="264"/>
      <c r="AT160" s="270"/>
      <c r="AU160" s="36" t="s">
        <v>138</v>
      </c>
      <c r="AV160" s="25"/>
      <c r="AW160" s="25"/>
      <c r="AX160" s="25"/>
      <c r="AY160" s="273" t="str">
        <f>IF(ISBLANK(Data!D225),"",Data!D225)</f>
        <v/>
      </c>
      <c r="AZ160" s="273"/>
      <c r="BA160" s="273"/>
      <c r="BB160" s="273"/>
      <c r="BC160" s="273"/>
      <c r="BD160" s="273"/>
      <c r="BE160" s="273"/>
      <c r="BF160" s="273"/>
      <c r="BG160" s="273"/>
      <c r="BH160" s="273"/>
      <c r="BI160" s="274"/>
    </row>
    <row r="161" spans="1:61" ht="14.45" customHeight="1" x14ac:dyDescent="0.2">
      <c r="A161" s="15"/>
      <c r="B161" s="15"/>
      <c r="C161" s="49"/>
      <c r="D161" s="9"/>
      <c r="E161" s="7"/>
      <c r="F161" s="9" t="s">
        <v>508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0"/>
      <c r="V161" s="9"/>
      <c r="W161" s="9"/>
      <c r="X161" s="9"/>
      <c r="Y161" s="9"/>
      <c r="Z161" s="9"/>
      <c r="AA161" s="266"/>
      <c r="AB161" s="266"/>
      <c r="AC161" s="266"/>
      <c r="AD161" s="266"/>
      <c r="AE161" s="266"/>
      <c r="AF161" s="266"/>
      <c r="AG161" s="266"/>
      <c r="AH161" s="266"/>
      <c r="AI161" s="266"/>
      <c r="AJ161" s="266"/>
      <c r="AK161" s="266"/>
      <c r="AL161" s="266"/>
      <c r="AM161" s="266"/>
      <c r="AN161" s="266"/>
      <c r="AO161" s="266"/>
      <c r="AP161" s="266"/>
      <c r="AQ161" s="266"/>
      <c r="AR161" s="266"/>
      <c r="AS161" s="266"/>
      <c r="AT161" s="271"/>
      <c r="AU161" s="90" t="s">
        <v>391</v>
      </c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50"/>
    </row>
    <row r="162" spans="1:61" ht="14.45" customHeight="1" x14ac:dyDescent="0.2">
      <c r="A162" s="15"/>
      <c r="B162" s="15"/>
      <c r="C162" s="44"/>
      <c r="D162" s="38"/>
      <c r="E162" s="73"/>
      <c r="F162" s="38" t="s">
        <v>509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86"/>
      <c r="V162" s="38"/>
      <c r="W162" s="38"/>
      <c r="X162" s="38"/>
      <c r="Y162" s="38"/>
      <c r="Z162" s="38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  <c r="AL162" s="268"/>
      <c r="AM162" s="268"/>
      <c r="AN162" s="268"/>
      <c r="AO162" s="268"/>
      <c r="AP162" s="268"/>
      <c r="AQ162" s="268"/>
      <c r="AR162" s="268"/>
      <c r="AS162" s="268"/>
      <c r="AT162" s="272"/>
      <c r="AU162" s="275" t="str">
        <f>IF(ISBLANK(Data!D226),"",Data!D226)</f>
        <v/>
      </c>
      <c r="AV162" s="258"/>
      <c r="AW162" s="258"/>
      <c r="AX162" s="258"/>
      <c r="AY162" s="258"/>
      <c r="AZ162" s="258"/>
      <c r="BA162" s="258"/>
      <c r="BB162" s="258"/>
      <c r="BC162" s="258"/>
      <c r="BD162" s="258"/>
      <c r="BE162" s="258"/>
      <c r="BF162" s="258"/>
      <c r="BG162" s="258"/>
      <c r="BH162" s="258"/>
      <c r="BI162" s="259"/>
    </row>
    <row r="163" spans="1:61" ht="14.45" customHeight="1" x14ac:dyDescent="0.2">
      <c r="A163" s="15"/>
      <c r="B163" s="15"/>
      <c r="C163" s="157" t="s">
        <v>371</v>
      </c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79" t="s">
        <v>507</v>
      </c>
      <c r="V163" s="47"/>
      <c r="W163" s="47"/>
      <c r="X163" s="47"/>
      <c r="Y163" s="47"/>
      <c r="Z163" s="47"/>
      <c r="AA163" s="264" t="str">
        <f>IF(ISBLANK(Data!D227),"",Data!D227)</f>
        <v/>
      </c>
      <c r="AB163" s="264"/>
      <c r="AC163" s="264"/>
      <c r="AD163" s="264"/>
      <c r="AE163" s="264"/>
      <c r="AF163" s="264"/>
      <c r="AG163" s="264"/>
      <c r="AH163" s="264"/>
      <c r="AI163" s="264"/>
      <c r="AJ163" s="264"/>
      <c r="AK163" s="264"/>
      <c r="AL163" s="264"/>
      <c r="AM163" s="264"/>
      <c r="AN163" s="264"/>
      <c r="AO163" s="264"/>
      <c r="AP163" s="264"/>
      <c r="AQ163" s="264"/>
      <c r="AR163" s="264"/>
      <c r="AS163" s="264"/>
      <c r="AT163" s="264"/>
      <c r="AU163" s="264"/>
      <c r="AV163" s="264"/>
      <c r="AW163" s="264"/>
      <c r="AX163" s="264"/>
      <c r="AY163" s="264"/>
      <c r="AZ163" s="264"/>
      <c r="BA163" s="264"/>
      <c r="BB163" s="264"/>
      <c r="BC163" s="264"/>
      <c r="BD163" s="264"/>
      <c r="BE163" s="264"/>
      <c r="BF163" s="264"/>
      <c r="BG163" s="264"/>
      <c r="BH163" s="264"/>
      <c r="BI163" s="265"/>
    </row>
    <row r="164" spans="1:61" ht="14.45" customHeight="1" x14ac:dyDescent="0.2">
      <c r="A164" s="15"/>
      <c r="B164" s="15"/>
      <c r="C164" s="49"/>
      <c r="D164" s="9"/>
      <c r="E164" s="7"/>
      <c r="F164" s="9" t="s">
        <v>508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0"/>
      <c r="V164" s="9"/>
      <c r="W164" s="9"/>
      <c r="X164" s="9"/>
      <c r="Y164" s="9"/>
      <c r="Z164" s="9"/>
      <c r="AA164" s="266"/>
      <c r="AB164" s="266"/>
      <c r="AC164" s="266"/>
      <c r="AD164" s="266"/>
      <c r="AE164" s="266"/>
      <c r="AF164" s="266"/>
      <c r="AG164" s="266"/>
      <c r="AH164" s="266"/>
      <c r="AI164" s="266"/>
      <c r="AJ164" s="266"/>
      <c r="AK164" s="266"/>
      <c r="AL164" s="266"/>
      <c r="AM164" s="266"/>
      <c r="AN164" s="266"/>
      <c r="AO164" s="266"/>
      <c r="AP164" s="266"/>
      <c r="AQ164" s="266"/>
      <c r="AR164" s="266"/>
      <c r="AS164" s="266"/>
      <c r="AT164" s="266"/>
      <c r="AU164" s="266"/>
      <c r="AV164" s="266"/>
      <c r="AW164" s="266"/>
      <c r="AX164" s="266"/>
      <c r="AY164" s="266"/>
      <c r="AZ164" s="266"/>
      <c r="BA164" s="266"/>
      <c r="BB164" s="266"/>
      <c r="BC164" s="266"/>
      <c r="BD164" s="266"/>
      <c r="BE164" s="266"/>
      <c r="BF164" s="266"/>
      <c r="BG164" s="266"/>
      <c r="BH164" s="266"/>
      <c r="BI164" s="267"/>
    </row>
    <row r="165" spans="1:61" ht="14.45" customHeight="1" x14ac:dyDescent="0.2">
      <c r="A165" s="15"/>
      <c r="B165" s="15"/>
      <c r="C165" s="49"/>
      <c r="D165" s="9"/>
      <c r="E165" s="7"/>
      <c r="F165" s="9" t="s">
        <v>509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0"/>
      <c r="V165" s="9"/>
      <c r="W165" s="9"/>
      <c r="X165" s="9"/>
      <c r="Y165" s="9"/>
      <c r="Z165" s="9"/>
      <c r="AA165" s="266"/>
      <c r="AB165" s="266"/>
      <c r="AC165" s="266"/>
      <c r="AD165" s="266"/>
      <c r="AE165" s="266"/>
      <c r="AF165" s="266"/>
      <c r="AG165" s="266"/>
      <c r="AH165" s="266"/>
      <c r="AI165" s="266"/>
      <c r="AJ165" s="266"/>
      <c r="AK165" s="266"/>
      <c r="AL165" s="266"/>
      <c r="AM165" s="266"/>
      <c r="AN165" s="266"/>
      <c r="AO165" s="266"/>
      <c r="AP165" s="266"/>
      <c r="AQ165" s="266"/>
      <c r="AR165" s="266"/>
      <c r="AS165" s="266"/>
      <c r="AT165" s="266"/>
      <c r="AU165" s="266"/>
      <c r="AV165" s="266"/>
      <c r="AW165" s="266"/>
      <c r="AX165" s="266"/>
      <c r="AY165" s="266"/>
      <c r="AZ165" s="266"/>
      <c r="BA165" s="266"/>
      <c r="BB165" s="266"/>
      <c r="BC165" s="266"/>
      <c r="BD165" s="266"/>
      <c r="BE165" s="266"/>
      <c r="BF165" s="266"/>
      <c r="BG165" s="266"/>
      <c r="BH165" s="266"/>
      <c r="BI165" s="267"/>
    </row>
    <row r="166" spans="1:61" ht="14.45" customHeight="1" x14ac:dyDescent="0.2">
      <c r="A166" s="15"/>
      <c r="B166" s="15"/>
      <c r="C166" s="77" t="s">
        <v>374</v>
      </c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79" t="s">
        <v>507</v>
      </c>
      <c r="V166" s="47"/>
      <c r="W166" s="47"/>
      <c r="X166" s="47"/>
      <c r="Y166" s="47"/>
      <c r="Z166" s="47"/>
      <c r="AA166" s="264" t="str">
        <f>IF(ISBLANK(Data!D230),"",Data!D230)</f>
        <v/>
      </c>
      <c r="AB166" s="264"/>
      <c r="AC166" s="264"/>
      <c r="AD166" s="264"/>
      <c r="AE166" s="264"/>
      <c r="AF166" s="264"/>
      <c r="AG166" s="264"/>
      <c r="AH166" s="264"/>
      <c r="AI166" s="264"/>
      <c r="AJ166" s="264"/>
      <c r="AK166" s="264"/>
      <c r="AL166" s="264"/>
      <c r="AM166" s="264"/>
      <c r="AN166" s="264"/>
      <c r="AO166" s="264"/>
      <c r="AP166" s="264"/>
      <c r="AQ166" s="264"/>
      <c r="AR166" s="264"/>
      <c r="AS166" s="264"/>
      <c r="AT166" s="264"/>
      <c r="AU166" s="264"/>
      <c r="AV166" s="264"/>
      <c r="AW166" s="264"/>
      <c r="AX166" s="264"/>
      <c r="AY166" s="264"/>
      <c r="AZ166" s="264"/>
      <c r="BA166" s="264"/>
      <c r="BB166" s="264"/>
      <c r="BC166" s="264"/>
      <c r="BD166" s="264"/>
      <c r="BE166" s="264"/>
      <c r="BF166" s="264"/>
      <c r="BG166" s="264"/>
      <c r="BH166" s="264"/>
      <c r="BI166" s="265"/>
    </row>
    <row r="167" spans="1:61" ht="14.45" customHeight="1" x14ac:dyDescent="0.2">
      <c r="A167" s="15"/>
      <c r="B167" s="15"/>
      <c r="C167" s="49"/>
      <c r="D167" s="9"/>
      <c r="E167" s="7"/>
      <c r="F167" s="9" t="s">
        <v>508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0"/>
      <c r="V167" s="9"/>
      <c r="W167" s="9"/>
      <c r="X167" s="9"/>
      <c r="Y167" s="9"/>
      <c r="Z167" s="9"/>
      <c r="AA167" s="266"/>
      <c r="AB167" s="266"/>
      <c r="AC167" s="266"/>
      <c r="AD167" s="266"/>
      <c r="AE167" s="266"/>
      <c r="AF167" s="266"/>
      <c r="AG167" s="266"/>
      <c r="AH167" s="266"/>
      <c r="AI167" s="266"/>
      <c r="AJ167" s="266"/>
      <c r="AK167" s="266"/>
      <c r="AL167" s="266"/>
      <c r="AM167" s="266"/>
      <c r="AN167" s="266"/>
      <c r="AO167" s="266"/>
      <c r="AP167" s="266"/>
      <c r="AQ167" s="266"/>
      <c r="AR167" s="266"/>
      <c r="AS167" s="266"/>
      <c r="AT167" s="266"/>
      <c r="AU167" s="266"/>
      <c r="AV167" s="266"/>
      <c r="AW167" s="266"/>
      <c r="AX167" s="266"/>
      <c r="AY167" s="266"/>
      <c r="AZ167" s="266"/>
      <c r="BA167" s="266"/>
      <c r="BB167" s="266"/>
      <c r="BC167" s="266"/>
      <c r="BD167" s="266"/>
      <c r="BE167" s="266"/>
      <c r="BF167" s="266"/>
      <c r="BG167" s="266"/>
      <c r="BH167" s="266"/>
      <c r="BI167" s="267"/>
    </row>
    <row r="168" spans="1:61" ht="14.45" customHeight="1" x14ac:dyDescent="0.2">
      <c r="A168" s="15"/>
      <c r="B168" s="15"/>
      <c r="C168" s="44"/>
      <c r="D168" s="38"/>
      <c r="E168" s="73"/>
      <c r="F168" s="38" t="s">
        <v>509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86"/>
      <c r="V168" s="38"/>
      <c r="W168" s="38"/>
      <c r="X168" s="38"/>
      <c r="Y168" s="38"/>
      <c r="Z168" s="38"/>
      <c r="AA168" s="268"/>
      <c r="AB168" s="268"/>
      <c r="AC168" s="268"/>
      <c r="AD168" s="268"/>
      <c r="AE168" s="268"/>
      <c r="AF168" s="268"/>
      <c r="AG168" s="268"/>
      <c r="AH168" s="268"/>
      <c r="AI168" s="268"/>
      <c r="AJ168" s="268"/>
      <c r="AK168" s="268"/>
      <c r="AL168" s="268"/>
      <c r="AM168" s="268"/>
      <c r="AN168" s="268"/>
      <c r="AO168" s="268"/>
      <c r="AP168" s="268"/>
      <c r="AQ168" s="268"/>
      <c r="AR168" s="268"/>
      <c r="AS168" s="268"/>
      <c r="AT168" s="268"/>
      <c r="AU168" s="268"/>
      <c r="AV168" s="268"/>
      <c r="AW168" s="268"/>
      <c r="AX168" s="268"/>
      <c r="AY168" s="268"/>
      <c r="AZ168" s="268"/>
      <c r="BA168" s="268"/>
      <c r="BB168" s="268"/>
      <c r="BC168" s="268"/>
      <c r="BD168" s="268"/>
      <c r="BE168" s="268"/>
      <c r="BF168" s="268"/>
      <c r="BG168" s="268"/>
      <c r="BH168" s="268"/>
      <c r="BI168" s="269"/>
    </row>
    <row r="169" spans="1:61" ht="14.45" customHeight="1" x14ac:dyDescent="0.2">
      <c r="A169" s="15"/>
      <c r="B169" s="15"/>
      <c r="C169" s="78" t="s">
        <v>488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0" t="s">
        <v>507</v>
      </c>
      <c r="V169" s="9"/>
      <c r="W169" s="9"/>
      <c r="X169" s="9"/>
      <c r="Y169" s="9"/>
      <c r="Z169" s="9"/>
      <c r="AA169" s="266" t="str">
        <f>IF(ISBLANK(Data!D233),"",Data!D233)</f>
        <v/>
      </c>
      <c r="AB169" s="266"/>
      <c r="AC169" s="266"/>
      <c r="AD169" s="266"/>
      <c r="AE169" s="266"/>
      <c r="AF169" s="266"/>
      <c r="AG169" s="266"/>
      <c r="AH169" s="266"/>
      <c r="AI169" s="266"/>
      <c r="AJ169" s="266"/>
      <c r="AK169" s="266"/>
      <c r="AL169" s="266"/>
      <c r="AM169" s="266"/>
      <c r="AN169" s="266"/>
      <c r="AO169" s="266"/>
      <c r="AP169" s="266"/>
      <c r="AQ169" s="266"/>
      <c r="AR169" s="266"/>
      <c r="AS169" s="266"/>
      <c r="AT169" s="266"/>
      <c r="AU169" s="266"/>
      <c r="AV169" s="266"/>
      <c r="AW169" s="266"/>
      <c r="AX169" s="266"/>
      <c r="AY169" s="266"/>
      <c r="AZ169" s="266"/>
      <c r="BA169" s="266"/>
      <c r="BB169" s="266"/>
      <c r="BC169" s="266"/>
      <c r="BD169" s="266"/>
      <c r="BE169" s="266"/>
      <c r="BF169" s="266"/>
      <c r="BG169" s="266"/>
      <c r="BH169" s="266"/>
      <c r="BI169" s="267"/>
    </row>
    <row r="170" spans="1:61" ht="14.45" customHeight="1" x14ac:dyDescent="0.2">
      <c r="A170" s="15"/>
      <c r="B170" s="15"/>
      <c r="C170" s="49"/>
      <c r="D170" s="9"/>
      <c r="E170" s="7"/>
      <c r="F170" s="9" t="s">
        <v>508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0"/>
      <c r="V170" s="9"/>
      <c r="W170" s="9"/>
      <c r="X170" s="9"/>
      <c r="Y170" s="9"/>
      <c r="Z170" s="9"/>
      <c r="AA170" s="266"/>
      <c r="AB170" s="266"/>
      <c r="AC170" s="266"/>
      <c r="AD170" s="266"/>
      <c r="AE170" s="266"/>
      <c r="AF170" s="266"/>
      <c r="AG170" s="266"/>
      <c r="AH170" s="266"/>
      <c r="AI170" s="266"/>
      <c r="AJ170" s="266"/>
      <c r="AK170" s="266"/>
      <c r="AL170" s="266"/>
      <c r="AM170" s="266"/>
      <c r="AN170" s="266"/>
      <c r="AO170" s="266"/>
      <c r="AP170" s="266"/>
      <c r="AQ170" s="266"/>
      <c r="AR170" s="266"/>
      <c r="AS170" s="266"/>
      <c r="AT170" s="266"/>
      <c r="AU170" s="266"/>
      <c r="AV170" s="266"/>
      <c r="AW170" s="266"/>
      <c r="AX170" s="266"/>
      <c r="AY170" s="266"/>
      <c r="AZ170" s="266"/>
      <c r="BA170" s="266"/>
      <c r="BB170" s="266"/>
      <c r="BC170" s="266"/>
      <c r="BD170" s="266"/>
      <c r="BE170" s="266"/>
      <c r="BF170" s="266"/>
      <c r="BG170" s="266"/>
      <c r="BH170" s="266"/>
      <c r="BI170" s="267"/>
    </row>
    <row r="171" spans="1:61" ht="14.45" customHeight="1" x14ac:dyDescent="0.2">
      <c r="A171" s="15"/>
      <c r="B171" s="15"/>
      <c r="C171" s="44"/>
      <c r="D171" s="38"/>
      <c r="E171" s="73"/>
      <c r="F171" s="38" t="s">
        <v>509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86"/>
      <c r="V171" s="38"/>
      <c r="W171" s="38"/>
      <c r="X171" s="38"/>
      <c r="Y171" s="38"/>
      <c r="Z171" s="38"/>
      <c r="AA171" s="268"/>
      <c r="AB171" s="268"/>
      <c r="AC171" s="268"/>
      <c r="AD171" s="268"/>
      <c r="AE171" s="268"/>
      <c r="AF171" s="268"/>
      <c r="AG171" s="268"/>
      <c r="AH171" s="268"/>
      <c r="AI171" s="268"/>
      <c r="AJ171" s="268"/>
      <c r="AK171" s="268"/>
      <c r="AL171" s="268"/>
      <c r="AM171" s="268"/>
      <c r="AN171" s="268"/>
      <c r="AO171" s="268"/>
      <c r="AP171" s="268"/>
      <c r="AQ171" s="268"/>
      <c r="AR171" s="268"/>
      <c r="AS171" s="268"/>
      <c r="AT171" s="268"/>
      <c r="AU171" s="268"/>
      <c r="AV171" s="268"/>
      <c r="AW171" s="268"/>
      <c r="AX171" s="268"/>
      <c r="AY171" s="268"/>
      <c r="AZ171" s="268"/>
      <c r="BA171" s="268"/>
      <c r="BB171" s="268"/>
      <c r="BC171" s="268"/>
      <c r="BD171" s="268"/>
      <c r="BE171" s="268"/>
      <c r="BF171" s="268"/>
      <c r="BG171" s="268"/>
      <c r="BH171" s="268"/>
      <c r="BI171" s="269"/>
    </row>
    <row r="172" spans="1:61" ht="14.45" customHeight="1" x14ac:dyDescent="0.2">
      <c r="A172" s="15"/>
      <c r="B172" s="15"/>
      <c r="C172" s="79" t="s">
        <v>510</v>
      </c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161" t="s">
        <v>511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86" t="str">
        <f>IF(ISBLANK(Data!D236),"",Data!D236)</f>
        <v/>
      </c>
      <c r="AO172" s="286"/>
      <c r="AP172" s="286"/>
      <c r="AQ172" s="286"/>
      <c r="AR172" s="286"/>
      <c r="AS172" s="286"/>
      <c r="AT172" s="25"/>
      <c r="AU172" s="25" t="s">
        <v>141</v>
      </c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8"/>
    </row>
    <row r="173" spans="1:61" ht="14.45" customHeight="1" x14ac:dyDescent="0.2">
      <c r="A173" s="15"/>
      <c r="B173" s="15"/>
      <c r="C173" s="4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80" t="s">
        <v>512</v>
      </c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86" t="str">
        <f>IF(ISBLANK(Data!D237),"",Data!D237)</f>
        <v/>
      </c>
      <c r="AO173" s="286"/>
      <c r="AP173" s="286"/>
      <c r="AQ173" s="286"/>
      <c r="AR173" s="286"/>
      <c r="AS173" s="286"/>
      <c r="AT173" s="25"/>
      <c r="AU173" s="25" t="s">
        <v>139</v>
      </c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8"/>
    </row>
    <row r="174" spans="1:61" ht="14.45" customHeight="1" x14ac:dyDescent="0.2">
      <c r="A174" s="15"/>
      <c r="B174" s="15"/>
      <c r="C174" s="4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61" t="s">
        <v>513</v>
      </c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86" t="str">
        <f>IF(ISBLANK(Data!D238),"",Data!D238)</f>
        <v/>
      </c>
      <c r="AO174" s="286"/>
      <c r="AP174" s="286"/>
      <c r="AQ174" s="286"/>
      <c r="AR174" s="286"/>
      <c r="AS174" s="286"/>
      <c r="AT174" s="25"/>
      <c r="AU174" s="25" t="s">
        <v>139</v>
      </c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8"/>
    </row>
    <row r="175" spans="1:61" ht="14.45" customHeight="1" x14ac:dyDescent="0.2">
      <c r="A175" s="15"/>
      <c r="B175" s="15"/>
      <c r="C175" s="4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280" t="str">
        <f>IF(ISBLANK(Data!D239),"",Data!D239)</f>
        <v/>
      </c>
      <c r="V175" s="264"/>
      <c r="W175" s="264"/>
      <c r="X175" s="264"/>
      <c r="Y175" s="264"/>
      <c r="Z175" s="264"/>
      <c r="AA175" s="264"/>
      <c r="AB175" s="264"/>
      <c r="AC175" s="264"/>
      <c r="AD175" s="264"/>
      <c r="AE175" s="264"/>
      <c r="AF175" s="264"/>
      <c r="AG175" s="264"/>
      <c r="AH175" s="264"/>
      <c r="AI175" s="264"/>
      <c r="AJ175" s="264"/>
      <c r="AK175" s="264"/>
      <c r="AL175" s="264"/>
      <c r="AM175" s="264"/>
      <c r="AN175" s="264"/>
      <c r="AO175" s="264"/>
      <c r="AP175" s="264"/>
      <c r="AQ175" s="264"/>
      <c r="AR175" s="264"/>
      <c r="AS175" s="264"/>
      <c r="AT175" s="264"/>
      <c r="AU175" s="264"/>
      <c r="AV175" s="264"/>
      <c r="AW175" s="264"/>
      <c r="AX175" s="264"/>
      <c r="AY175" s="264"/>
      <c r="AZ175" s="264"/>
      <c r="BA175" s="264"/>
      <c r="BB175" s="264"/>
      <c r="BC175" s="264"/>
      <c r="BD175" s="264"/>
      <c r="BE175" s="264"/>
      <c r="BF175" s="264"/>
      <c r="BG175" s="264"/>
      <c r="BH175" s="264"/>
      <c r="BI175" s="281"/>
    </row>
    <row r="176" spans="1:61" ht="14.45" customHeight="1" x14ac:dyDescent="0.2">
      <c r="A176" s="15"/>
      <c r="B176" s="15"/>
      <c r="C176" s="4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282"/>
      <c r="V176" s="266"/>
      <c r="W176" s="266"/>
      <c r="X176" s="266"/>
      <c r="Y176" s="266"/>
      <c r="Z176" s="266"/>
      <c r="AA176" s="266"/>
      <c r="AB176" s="266"/>
      <c r="AC176" s="266"/>
      <c r="AD176" s="266"/>
      <c r="AE176" s="266"/>
      <c r="AF176" s="266"/>
      <c r="AG176" s="266"/>
      <c r="AH176" s="266"/>
      <c r="AI176" s="266"/>
      <c r="AJ176" s="266"/>
      <c r="AK176" s="266"/>
      <c r="AL176" s="266"/>
      <c r="AM176" s="266"/>
      <c r="AN176" s="266"/>
      <c r="AO176" s="266"/>
      <c r="AP176" s="266"/>
      <c r="AQ176" s="266"/>
      <c r="AR176" s="266"/>
      <c r="AS176" s="266"/>
      <c r="AT176" s="266"/>
      <c r="AU176" s="266"/>
      <c r="AV176" s="266"/>
      <c r="AW176" s="266"/>
      <c r="AX176" s="266"/>
      <c r="AY176" s="266"/>
      <c r="AZ176" s="266"/>
      <c r="BA176" s="266"/>
      <c r="BB176" s="266"/>
      <c r="BC176" s="266"/>
      <c r="BD176" s="266"/>
      <c r="BE176" s="266"/>
      <c r="BF176" s="266"/>
      <c r="BG176" s="266"/>
      <c r="BH176" s="266"/>
      <c r="BI176" s="283"/>
    </row>
    <row r="177" spans="1:61" ht="14.45" customHeight="1" x14ac:dyDescent="0.2">
      <c r="A177" s="15"/>
      <c r="B177" s="15"/>
      <c r="C177" s="4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282"/>
      <c r="V177" s="266"/>
      <c r="W177" s="266"/>
      <c r="X177" s="266"/>
      <c r="Y177" s="266"/>
      <c r="Z177" s="266"/>
      <c r="AA177" s="266"/>
      <c r="AB177" s="266"/>
      <c r="AC177" s="266"/>
      <c r="AD177" s="266"/>
      <c r="AE177" s="266"/>
      <c r="AF177" s="266"/>
      <c r="AG177" s="266"/>
      <c r="AH177" s="266"/>
      <c r="AI177" s="266"/>
      <c r="AJ177" s="266"/>
      <c r="AK177" s="266"/>
      <c r="AL177" s="266"/>
      <c r="AM177" s="266"/>
      <c r="AN177" s="266"/>
      <c r="AO177" s="266"/>
      <c r="AP177" s="266"/>
      <c r="AQ177" s="266"/>
      <c r="AR177" s="266"/>
      <c r="AS177" s="266"/>
      <c r="AT177" s="266"/>
      <c r="AU177" s="266"/>
      <c r="AV177" s="266"/>
      <c r="AW177" s="266"/>
      <c r="AX177" s="266"/>
      <c r="AY177" s="266"/>
      <c r="AZ177" s="266"/>
      <c r="BA177" s="266"/>
      <c r="BB177" s="266"/>
      <c r="BC177" s="266"/>
      <c r="BD177" s="266"/>
      <c r="BE177" s="266"/>
      <c r="BF177" s="266"/>
      <c r="BG177" s="266"/>
      <c r="BH177" s="266"/>
      <c r="BI177" s="283"/>
    </row>
    <row r="178" spans="1:61" ht="14.45" customHeight="1" x14ac:dyDescent="0.2">
      <c r="A178" s="15"/>
      <c r="B178" s="15"/>
      <c r="C178" s="4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282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83"/>
    </row>
    <row r="179" spans="1:61" ht="14.45" customHeight="1" x14ac:dyDescent="0.2">
      <c r="A179" s="15"/>
      <c r="B179" s="15"/>
      <c r="C179" s="44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284"/>
      <c r="V179" s="268"/>
      <c r="W179" s="268"/>
      <c r="X179" s="268"/>
      <c r="Y179" s="268"/>
      <c r="Z179" s="268"/>
      <c r="AA179" s="268"/>
      <c r="AB179" s="268"/>
      <c r="AC179" s="268"/>
      <c r="AD179" s="268"/>
      <c r="AE179" s="268"/>
      <c r="AF179" s="268"/>
      <c r="AG179" s="268"/>
      <c r="AH179" s="268"/>
      <c r="AI179" s="268"/>
      <c r="AJ179" s="268"/>
      <c r="AK179" s="268"/>
      <c r="AL179" s="268"/>
      <c r="AM179" s="268"/>
      <c r="AN179" s="268"/>
      <c r="AO179" s="268"/>
      <c r="AP179" s="268"/>
      <c r="AQ179" s="268"/>
      <c r="AR179" s="268"/>
      <c r="AS179" s="268"/>
      <c r="AT179" s="268"/>
      <c r="AU179" s="268"/>
      <c r="AV179" s="268"/>
      <c r="AW179" s="268"/>
      <c r="AX179" s="268"/>
      <c r="AY179" s="268"/>
      <c r="AZ179" s="268"/>
      <c r="BA179" s="268"/>
      <c r="BB179" s="268"/>
      <c r="BC179" s="268"/>
      <c r="BD179" s="268"/>
      <c r="BE179" s="268"/>
      <c r="BF179" s="268"/>
      <c r="BG179" s="268"/>
      <c r="BH179" s="268"/>
      <c r="BI179" s="285"/>
    </row>
    <row r="180" spans="1:61" ht="14.45" customHeight="1" x14ac:dyDescent="0.2">
      <c r="A180" s="15"/>
      <c r="B180" s="15"/>
      <c r="C180" s="46"/>
      <c r="D180" s="276" t="s">
        <v>514</v>
      </c>
      <c r="E180" s="276"/>
      <c r="F180" s="276"/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  <c r="Q180" s="276"/>
      <c r="R180" s="276"/>
      <c r="S180" s="276"/>
      <c r="T180" s="276"/>
      <c r="U180" s="276"/>
      <c r="V180" s="276"/>
      <c r="W180" s="276"/>
      <c r="X180" s="276"/>
      <c r="Y180" s="276"/>
      <c r="Z180" s="276"/>
      <c r="AA180" s="276"/>
      <c r="AB180" s="276"/>
      <c r="AC180" s="276"/>
      <c r="AD180" s="276"/>
      <c r="AE180" s="276"/>
      <c r="AF180" s="276"/>
      <c r="AG180" s="276"/>
      <c r="AH180" s="276"/>
      <c r="AI180" s="276"/>
      <c r="AJ180" s="276"/>
      <c r="AK180" s="276"/>
      <c r="AL180" s="276"/>
      <c r="AM180" s="276"/>
      <c r="AN180" s="276"/>
      <c r="AO180" s="276"/>
      <c r="AP180" s="276"/>
      <c r="AQ180" s="276"/>
      <c r="AR180" s="276"/>
      <c r="AS180" s="276"/>
      <c r="AT180" s="276"/>
      <c r="AU180" s="276"/>
      <c r="AV180" s="276"/>
      <c r="AW180" s="276"/>
      <c r="AX180" s="276"/>
      <c r="AY180" s="276"/>
      <c r="AZ180" s="276"/>
      <c r="BA180" s="276"/>
      <c r="BB180" s="276"/>
      <c r="BC180" s="276"/>
      <c r="BD180" s="276"/>
      <c r="BE180" s="276"/>
      <c r="BF180" s="276"/>
      <c r="BG180" s="276"/>
      <c r="BH180" s="276"/>
      <c r="BI180" s="277"/>
    </row>
    <row r="181" spans="1:61" ht="14.45" customHeight="1" x14ac:dyDescent="0.2">
      <c r="A181" s="15"/>
      <c r="B181" s="15"/>
      <c r="C181" s="44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  <c r="AA181" s="278"/>
      <c r="AB181" s="278"/>
      <c r="AC181" s="278"/>
      <c r="AD181" s="278"/>
      <c r="AE181" s="278"/>
      <c r="AF181" s="278"/>
      <c r="AG181" s="278"/>
      <c r="AH181" s="278"/>
      <c r="AI181" s="278"/>
      <c r="AJ181" s="278"/>
      <c r="AK181" s="278"/>
      <c r="AL181" s="278"/>
      <c r="AM181" s="278"/>
      <c r="AN181" s="278"/>
      <c r="AO181" s="278"/>
      <c r="AP181" s="278"/>
      <c r="AQ181" s="278"/>
      <c r="AR181" s="278"/>
      <c r="AS181" s="278"/>
      <c r="AT181" s="278"/>
      <c r="AU181" s="278"/>
      <c r="AV181" s="278"/>
      <c r="AW181" s="278"/>
      <c r="AX181" s="278"/>
      <c r="AY181" s="278"/>
      <c r="AZ181" s="278"/>
      <c r="BA181" s="278"/>
      <c r="BB181" s="278"/>
      <c r="BC181" s="278"/>
      <c r="BD181" s="278"/>
      <c r="BE181" s="278"/>
      <c r="BF181" s="278"/>
      <c r="BG181" s="278"/>
      <c r="BH181" s="278"/>
      <c r="BI181" s="279"/>
    </row>
    <row r="182" spans="1:61" ht="14.45" customHeight="1" x14ac:dyDescent="0.2">
      <c r="A182" s="15"/>
      <c r="B182" s="15"/>
      <c r="C182" s="75"/>
      <c r="D182" s="81" t="s">
        <v>515</v>
      </c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51"/>
    </row>
    <row r="183" spans="1:61" ht="14.45" customHeight="1" x14ac:dyDescent="0.2">
      <c r="A183" s="15"/>
      <c r="B183" s="15"/>
      <c r="C183" s="82"/>
      <c r="D183" s="23"/>
      <c r="E183" s="23"/>
      <c r="F183" s="23"/>
      <c r="G183" s="23"/>
      <c r="H183" s="254" t="str">
        <f>IF(ISBLANK(Data!D240),"",Data!D240)</f>
        <v/>
      </c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X183" s="254"/>
      <c r="Y183" s="254"/>
      <c r="Z183" s="254"/>
      <c r="AA183" s="254"/>
      <c r="AB183" s="23"/>
      <c r="AC183" s="23"/>
      <c r="AD183" s="23"/>
      <c r="AE183" s="23"/>
      <c r="AF183" s="23"/>
      <c r="AG183" s="23"/>
      <c r="AH183" s="23"/>
      <c r="AI183" s="254" t="str">
        <f>IF(ISBLANK(Data!D241),"",Data!D241)</f>
        <v/>
      </c>
      <c r="AJ183" s="254"/>
      <c r="AK183" s="254"/>
      <c r="AL183" s="254"/>
      <c r="AM183" s="254"/>
      <c r="AN183" s="254"/>
      <c r="AO183" s="254"/>
      <c r="AP183" s="254"/>
      <c r="AQ183" s="254"/>
      <c r="AR183" s="254"/>
      <c r="AS183" s="254"/>
      <c r="AT183" s="254"/>
      <c r="AU183" s="254"/>
      <c r="AV183" s="254"/>
      <c r="AW183" s="254"/>
      <c r="AX183" s="254"/>
      <c r="AY183" s="254"/>
      <c r="AZ183" s="254"/>
      <c r="BA183" s="254"/>
      <c r="BB183" s="254"/>
      <c r="BC183" s="254"/>
      <c r="BD183" s="254"/>
      <c r="BE183" s="254"/>
      <c r="BF183" s="254"/>
      <c r="BG183" s="254"/>
      <c r="BH183" s="254"/>
      <c r="BI183" s="255"/>
    </row>
    <row r="184" spans="1:61" ht="14.45" customHeight="1" x14ac:dyDescent="0.2">
      <c r="A184" s="15"/>
      <c r="B184" s="15"/>
      <c r="C184" s="82"/>
      <c r="D184" s="23" t="s">
        <v>503</v>
      </c>
      <c r="E184" s="23"/>
      <c r="F184" s="23"/>
      <c r="G184" s="23"/>
      <c r="H184" s="256"/>
      <c r="I184" s="256"/>
      <c r="J184" s="256"/>
      <c r="K184" s="256"/>
      <c r="L184" s="256"/>
      <c r="M184" s="256"/>
      <c r="N184" s="256"/>
      <c r="O184" s="256"/>
      <c r="P184" s="256"/>
      <c r="Q184" s="256"/>
      <c r="R184" s="256"/>
      <c r="S184" s="256"/>
      <c r="T184" s="256"/>
      <c r="U184" s="256"/>
      <c r="V184" s="256"/>
      <c r="W184" s="256"/>
      <c r="X184" s="256"/>
      <c r="Y184" s="256"/>
      <c r="Z184" s="256"/>
      <c r="AA184" s="256"/>
      <c r="AB184" s="23"/>
      <c r="AC184" s="23" t="s">
        <v>504</v>
      </c>
      <c r="AD184" s="23"/>
      <c r="AE184" s="23"/>
      <c r="AF184" s="23"/>
      <c r="AG184" s="23"/>
      <c r="AH184" s="23"/>
      <c r="AI184" s="256"/>
      <c r="AJ184" s="256"/>
      <c r="AK184" s="256"/>
      <c r="AL184" s="256"/>
      <c r="AM184" s="256"/>
      <c r="AN184" s="256"/>
      <c r="AO184" s="256"/>
      <c r="AP184" s="256"/>
      <c r="AQ184" s="256"/>
      <c r="AR184" s="256"/>
      <c r="AS184" s="256"/>
      <c r="AT184" s="256"/>
      <c r="AU184" s="256"/>
      <c r="AV184" s="256"/>
      <c r="AW184" s="256"/>
      <c r="AX184" s="256"/>
      <c r="AY184" s="256"/>
      <c r="AZ184" s="256"/>
      <c r="BA184" s="256"/>
      <c r="BB184" s="256"/>
      <c r="BC184" s="256"/>
      <c r="BD184" s="256"/>
      <c r="BE184" s="256"/>
      <c r="BF184" s="256"/>
      <c r="BG184" s="256"/>
      <c r="BH184" s="256"/>
      <c r="BI184" s="257"/>
    </row>
    <row r="185" spans="1:61" ht="14.45" customHeight="1" x14ac:dyDescent="0.2">
      <c r="A185" s="15"/>
      <c r="B185" s="15"/>
      <c r="C185" s="83"/>
      <c r="D185" s="56"/>
      <c r="E185" s="56"/>
      <c r="F185" s="56"/>
      <c r="G185" s="56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56"/>
      <c r="AC185" s="56"/>
      <c r="AD185" s="56"/>
      <c r="AE185" s="56"/>
      <c r="AF185" s="56"/>
      <c r="AG185" s="56"/>
      <c r="AH185" s="56"/>
      <c r="AI185" s="258"/>
      <c r="AJ185" s="258"/>
      <c r="AK185" s="258"/>
      <c r="AL185" s="258"/>
      <c r="AM185" s="258"/>
      <c r="AN185" s="258"/>
      <c r="AO185" s="258"/>
      <c r="AP185" s="258"/>
      <c r="AQ185" s="258"/>
      <c r="AR185" s="258"/>
      <c r="AS185" s="258"/>
      <c r="AT185" s="258"/>
      <c r="AU185" s="258"/>
      <c r="AV185" s="258"/>
      <c r="AW185" s="258"/>
      <c r="AX185" s="258"/>
      <c r="AY185" s="258"/>
      <c r="AZ185" s="258"/>
      <c r="BA185" s="258"/>
      <c r="BB185" s="258"/>
      <c r="BC185" s="258"/>
      <c r="BD185" s="258"/>
      <c r="BE185" s="258"/>
      <c r="BF185" s="258"/>
      <c r="BG185" s="258"/>
      <c r="BH185" s="258"/>
      <c r="BI185" s="259"/>
    </row>
    <row r="189" spans="1:61" x14ac:dyDescent="0.2">
      <c r="I189" s="9" t="s">
        <v>457</v>
      </c>
      <c r="BI189" s="17" t="s">
        <v>456</v>
      </c>
    </row>
  </sheetData>
  <sheetProtection algorithmName="SHA-512" hashValue="i3dzffd/HOeK46PQ3UGrkpaDEuunjaJapOyYUyHXhssb2Svmk4EORMlZmqCDA5HOUep1V0rH/5E798DSAnnFsQ==" saltValue="QFVm3K58RNfr9X37NzxZyw==" spinCount="100000" sheet="1" objects="1" scenarios="1"/>
  <mergeCells count="146">
    <mergeCell ref="AV30:BI30"/>
    <mergeCell ref="S39:AE39"/>
    <mergeCell ref="AT79:BI79"/>
    <mergeCell ref="AU93:BI93"/>
    <mergeCell ref="AU114:BI114"/>
    <mergeCell ref="N5:AI5"/>
    <mergeCell ref="N6:AI6"/>
    <mergeCell ref="N7:W7"/>
    <mergeCell ref="AA7:AI7"/>
    <mergeCell ref="AB18:AF18"/>
    <mergeCell ref="H20:AG20"/>
    <mergeCell ref="H21:Z21"/>
    <mergeCell ref="AC21:AG21"/>
    <mergeCell ref="S42:V42"/>
    <mergeCell ref="AF42:AI42"/>
    <mergeCell ref="AF33:AK33"/>
    <mergeCell ref="AF35:AJ35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  <mergeCell ref="Z75:AC75"/>
    <mergeCell ref="AD75:AF75"/>
    <mergeCell ref="AW35:BD35"/>
    <mergeCell ref="BE33:BH33"/>
    <mergeCell ref="BE34:BH34"/>
    <mergeCell ref="BE35:BH35"/>
    <mergeCell ref="O30:AM30"/>
    <mergeCell ref="AU31:BI31"/>
    <mergeCell ref="BE49:BG49"/>
    <mergeCell ref="AS42:AW42"/>
    <mergeCell ref="AW34:BD34"/>
    <mergeCell ref="AZ46:BI46"/>
    <mergeCell ref="AB54:AJ54"/>
    <mergeCell ref="AY33:BD33"/>
    <mergeCell ref="AH34:AK34"/>
    <mergeCell ref="AN31:AT31"/>
    <mergeCell ref="AR39:AU39"/>
    <mergeCell ref="AL39:AM39"/>
    <mergeCell ref="AV62:BI62"/>
    <mergeCell ref="AU58:AY58"/>
    <mergeCell ref="D80:AH80"/>
    <mergeCell ref="AH83:AI83"/>
    <mergeCell ref="AD82:AI82"/>
    <mergeCell ref="AS80:BI80"/>
    <mergeCell ref="H73:U73"/>
    <mergeCell ref="AT73:BI73"/>
    <mergeCell ref="AT74:BI74"/>
    <mergeCell ref="AT72:AZ72"/>
    <mergeCell ref="BD72:BI72"/>
    <mergeCell ref="H75:W75"/>
    <mergeCell ref="AN75:BI75"/>
    <mergeCell ref="Z73:AI73"/>
    <mergeCell ref="AY60:BF60"/>
    <mergeCell ref="U56:AJ56"/>
    <mergeCell ref="BA54:BF54"/>
    <mergeCell ref="BA55:BF55"/>
    <mergeCell ref="BA56:BF56"/>
    <mergeCell ref="AR52:BH52"/>
    <mergeCell ref="O46:AM46"/>
    <mergeCell ref="AL47:AM47"/>
    <mergeCell ref="AU47:BI47"/>
    <mergeCell ref="AT98:BF98"/>
    <mergeCell ref="AT99:BF99"/>
    <mergeCell ref="AT100:BF100"/>
    <mergeCell ref="N93:AK93"/>
    <mergeCell ref="AS94:BI94"/>
    <mergeCell ref="AT83:BF83"/>
    <mergeCell ref="AB84:AH84"/>
    <mergeCell ref="AT84:BF84"/>
    <mergeCell ref="AT85:BF85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AC12:AG12"/>
    <mergeCell ref="H12:Z12"/>
    <mergeCell ref="AN15:BI15"/>
    <mergeCell ref="H16:L16"/>
    <mergeCell ref="M16:P16"/>
    <mergeCell ref="Q16:AG16"/>
    <mergeCell ref="AG75:AJ75"/>
    <mergeCell ref="AB126:AH126"/>
    <mergeCell ref="AO126:AT126"/>
    <mergeCell ref="BD137:BI137"/>
    <mergeCell ref="AI84:AK84"/>
    <mergeCell ref="R104:Y104"/>
    <mergeCell ref="AV97:BF97"/>
    <mergeCell ref="U103:Y103"/>
    <mergeCell ref="AC97:AI97"/>
    <mergeCell ref="AV82:BF82"/>
    <mergeCell ref="AE85:AI85"/>
    <mergeCell ref="AS108:BH108"/>
    <mergeCell ref="N114:AK114"/>
    <mergeCell ref="AS115:BI115"/>
    <mergeCell ref="AT120:BF120"/>
    <mergeCell ref="AB123:AH123"/>
    <mergeCell ref="AB124:AH124"/>
    <mergeCell ref="AB125:AH125"/>
    <mergeCell ref="AO125:AT125"/>
    <mergeCell ref="AT118:BF118"/>
    <mergeCell ref="AB98:AH98"/>
    <mergeCell ref="H138:U138"/>
    <mergeCell ref="AT139:BI139"/>
    <mergeCell ref="AT138:BI138"/>
    <mergeCell ref="Y138:AJ138"/>
    <mergeCell ref="AN140:BI140"/>
    <mergeCell ref="AV117:BF117"/>
    <mergeCell ref="AD117:AH117"/>
    <mergeCell ref="AB118:AH118"/>
    <mergeCell ref="AT119:BF119"/>
    <mergeCell ref="C144:BI150"/>
    <mergeCell ref="AT137:AZ137"/>
    <mergeCell ref="AG140:AJ140"/>
    <mergeCell ref="AI183:BI185"/>
    <mergeCell ref="AC152:AH154"/>
    <mergeCell ref="D152:G154"/>
    <mergeCell ref="AI152:BI154"/>
    <mergeCell ref="AA157:BI159"/>
    <mergeCell ref="AA160:AT162"/>
    <mergeCell ref="AY160:BI160"/>
    <mergeCell ref="AU162:BI162"/>
    <mergeCell ref="AA163:BI165"/>
    <mergeCell ref="H152:AB154"/>
    <mergeCell ref="H183:AA185"/>
    <mergeCell ref="D180:BI181"/>
    <mergeCell ref="U175:BI179"/>
    <mergeCell ref="AN172:AS172"/>
    <mergeCell ref="AN173:AS173"/>
    <mergeCell ref="AN174:AS174"/>
    <mergeCell ref="AA166:BI168"/>
    <mergeCell ref="AA169:BI171"/>
    <mergeCell ref="AD140:AF140"/>
    <mergeCell ref="Z140:AC140"/>
    <mergeCell ref="H140:W140"/>
  </mergeCells>
  <pageMargins left="0.35433070866141736" right="0.27559055118110237" top="0.19685039370078741" bottom="0.15748031496062992" header="0.11811023622047245" footer="0.19685039370078741"/>
  <pageSetup paperSize="9" scale="79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 altText="">
                <anchor moveWithCells="1">
                  <from>
                    <xdr:col>51</xdr:col>
                    <xdr:colOff>285750</xdr:colOff>
                    <xdr:row>9</xdr:row>
                    <xdr:rowOff>9525</xdr:rowOff>
                  </from>
                  <to>
                    <xdr:col>52</xdr:col>
                    <xdr:colOff>95250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9</xdr:row>
                    <xdr:rowOff>9525</xdr:rowOff>
                  </from>
                  <to>
                    <xdr:col>55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 altText="">
                <anchor moveWithCells="1">
                  <from>
                    <xdr:col>57</xdr:col>
                    <xdr:colOff>57150</xdr:colOff>
                    <xdr:row>9</xdr:row>
                    <xdr:rowOff>9525</xdr:rowOff>
                  </from>
                  <to>
                    <xdr:col>58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15</xdr:row>
                    <xdr:rowOff>9525</xdr:rowOff>
                  </from>
                  <to>
                    <xdr:col>34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 altText="">
                <anchor moveWithCells="1">
                  <from>
                    <xdr:col>39</xdr:col>
                    <xdr:colOff>190500</xdr:colOff>
                    <xdr:row>15</xdr:row>
                    <xdr:rowOff>9525</xdr:rowOff>
                  </from>
                  <to>
                    <xdr:col>39</xdr:col>
                    <xdr:colOff>352425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17</xdr:row>
                    <xdr:rowOff>9525</xdr:rowOff>
                  </from>
                  <to>
                    <xdr:col>34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 altText="">
                <anchor moveWithCells="1">
                  <from>
                    <xdr:col>39</xdr:col>
                    <xdr:colOff>190500</xdr:colOff>
                    <xdr:row>17</xdr:row>
                    <xdr:rowOff>9525</xdr:rowOff>
                  </from>
                  <to>
                    <xdr:col>39</xdr:col>
                    <xdr:colOff>352425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 altText="">
                <anchor moveWithCells="1">
                  <from>
                    <xdr:col>3</xdr:col>
                    <xdr:colOff>85725</xdr:colOff>
                    <xdr:row>24</xdr:row>
                    <xdr:rowOff>0</xdr:rowOff>
                  </from>
                  <to>
                    <xdr:col>4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 altText="">
                <anchor moveWithCells="1">
                  <from>
                    <xdr:col>15</xdr:col>
                    <xdr:colOff>38100</xdr:colOff>
                    <xdr:row>24</xdr:row>
                    <xdr:rowOff>0</xdr:rowOff>
                  </from>
                  <to>
                    <xdr:col>16</xdr:col>
                    <xdr:colOff>85725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 altText="">
                <anchor moveWithCells="1">
                  <from>
                    <xdr:col>51</xdr:col>
                    <xdr:colOff>285750</xdr:colOff>
                    <xdr:row>18</xdr:row>
                    <xdr:rowOff>9525</xdr:rowOff>
                  </from>
                  <to>
                    <xdr:col>52</xdr:col>
                    <xdr:colOff>95250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18</xdr:row>
                    <xdr:rowOff>9525</xdr:rowOff>
                  </from>
                  <to>
                    <xdr:col>55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 altText="">
                <anchor moveWithCells="1">
                  <from>
                    <xdr:col>57</xdr:col>
                    <xdr:colOff>57150</xdr:colOff>
                    <xdr:row>18</xdr:row>
                    <xdr:rowOff>9525</xdr:rowOff>
                  </from>
                  <to>
                    <xdr:col>59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 altText="">
                <anchor moveWithCells="1">
                  <from>
                    <xdr:col>20</xdr:col>
                    <xdr:colOff>114300</xdr:colOff>
                    <xdr:row>24</xdr:row>
                    <xdr:rowOff>0</xdr:rowOff>
                  </from>
                  <to>
                    <xdr:col>21</xdr:col>
                    <xdr:colOff>95250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 altText="">
                <anchor moveWithCells="1">
                  <from>
                    <xdr:col>34</xdr:col>
                    <xdr:colOff>38100</xdr:colOff>
                    <xdr:row>24</xdr:row>
                    <xdr:rowOff>0</xdr:rowOff>
                  </from>
                  <to>
                    <xdr:col>35</xdr:col>
                    <xdr:colOff>95250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 altText="">
                <anchor moveWithCells="1">
                  <from>
                    <xdr:col>44</xdr:col>
                    <xdr:colOff>38100</xdr:colOff>
                    <xdr:row>24</xdr:row>
                    <xdr:rowOff>0</xdr:rowOff>
                  </from>
                  <to>
                    <xdr:col>45</xdr:col>
                    <xdr:colOff>104775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 altText="">
                <anchor moveWithCells="1">
                  <from>
                    <xdr:col>54</xdr:col>
                    <xdr:colOff>66675</xdr:colOff>
                    <xdr:row>28</xdr:row>
                    <xdr:rowOff>9525</xdr:rowOff>
                  </from>
                  <to>
                    <xdr:col>56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 altText="">
                <anchor moveWithCells="1">
                  <from>
                    <xdr:col>3</xdr:col>
                    <xdr:colOff>161925</xdr:colOff>
                    <xdr:row>28</xdr:row>
                    <xdr:rowOff>19050</xdr:rowOff>
                  </from>
                  <to>
                    <xdr:col>4</xdr:col>
                    <xdr:colOff>66675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 altText="">
                <anchor moveWithCells="1">
                  <from>
                    <xdr:col>10</xdr:col>
                    <xdr:colOff>95250</xdr:colOff>
                    <xdr:row>28</xdr:row>
                    <xdr:rowOff>19050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30</xdr:row>
                    <xdr:rowOff>19050</xdr:rowOff>
                  </from>
                  <to>
                    <xdr:col>14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 altText="">
                <anchor moveWithCells="1">
                  <from>
                    <xdr:col>21</xdr:col>
                    <xdr:colOff>19050</xdr:colOff>
                    <xdr:row>30</xdr:row>
                    <xdr:rowOff>19050</xdr:rowOff>
                  </from>
                  <to>
                    <xdr:col>22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57150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34</xdr:row>
                    <xdr:rowOff>19050</xdr:rowOff>
                  </from>
                  <to>
                    <xdr:col>14</xdr:col>
                    <xdr:colOff>47625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36</xdr:row>
                    <xdr:rowOff>19050</xdr:rowOff>
                  </from>
                  <to>
                    <xdr:col>14</xdr:col>
                    <xdr:colOff>104775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locked="0" defaultSize="0" autoFill="0" autoLine="0" autoPict="0" altText="">
                <anchor moveWithCells="1">
                  <from>
                    <xdr:col>20</xdr:col>
                    <xdr:colOff>152400</xdr:colOff>
                    <xdr:row>36</xdr:row>
                    <xdr:rowOff>9525</xdr:rowOff>
                  </from>
                  <to>
                    <xdr:col>21</xdr:col>
                    <xdr:colOff>104775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locked="0" defaultSize="0" autoFill="0" autoLine="0" autoPict="0" altText="">
                <anchor moveWithCells="1">
                  <from>
                    <xdr:col>30</xdr:col>
                    <xdr:colOff>57150</xdr:colOff>
                    <xdr:row>36</xdr:row>
                    <xdr:rowOff>9525</xdr:rowOff>
                  </from>
                  <to>
                    <xdr:col>32</xdr:col>
                    <xdr:colOff>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locked="0" defaultSize="0" autoFill="0" autoLine="0" autoPict="0" altText="">
                <anchor moveWithCells="1">
                  <from>
                    <xdr:col>35</xdr:col>
                    <xdr:colOff>85725</xdr:colOff>
                    <xdr:row>36</xdr:row>
                    <xdr:rowOff>9525</xdr:rowOff>
                  </from>
                  <to>
                    <xdr:col>37</xdr:col>
                    <xdr:colOff>19050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locked="0" defaultSize="0" autoFill="0" autoLine="0" autoPict="0" altText="">
                <anchor moveWithCells="1">
                  <from>
                    <xdr:col>45</xdr:col>
                    <xdr:colOff>57150</xdr:colOff>
                    <xdr:row>36</xdr:row>
                    <xdr:rowOff>9525</xdr:rowOff>
                  </from>
                  <to>
                    <xdr:col>46</xdr:col>
                    <xdr:colOff>104775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 altText="">
                <anchor moveWithCells="1">
                  <from>
                    <xdr:col>14</xdr:col>
                    <xdr:colOff>38100</xdr:colOff>
                    <xdr:row>38</xdr:row>
                    <xdr:rowOff>9525</xdr:rowOff>
                  </from>
                  <to>
                    <xdr:col>15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locked="0" defaultSize="0" autoFill="0" autoLine="0" autoPict="0" altText="">
                <anchor moveWithCells="1">
                  <from>
                    <xdr:col>35</xdr:col>
                    <xdr:colOff>85725</xdr:colOff>
                    <xdr:row>38</xdr:row>
                    <xdr:rowOff>9525</xdr:rowOff>
                  </from>
                  <to>
                    <xdr:col>37</xdr:col>
                    <xdr:colOff>38100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locked="0" defaultSize="0" autoFill="0" autoLine="0" autoPict="0" altText="">
                <anchor moveWithCells="1">
                  <from>
                    <xdr:col>14</xdr:col>
                    <xdr:colOff>38100</xdr:colOff>
                    <xdr:row>39</xdr:row>
                    <xdr:rowOff>9525</xdr:rowOff>
                  </from>
                  <to>
                    <xdr:col>15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locked="0" defaultSize="0" autoFill="0" autoLine="0" autoPict="0" altText="">
                <anchor moveWithCells="1">
                  <from>
                    <xdr:col>26</xdr:col>
                    <xdr:colOff>266700</xdr:colOff>
                    <xdr:row>39</xdr:row>
                    <xdr:rowOff>9525</xdr:rowOff>
                  </from>
                  <to>
                    <xdr:col>26</xdr:col>
                    <xdr:colOff>447675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locked="0" defaultSize="0" autoFill="0" autoLine="0" autoPict="0" altText="">
                <anchor moveWithCells="1">
                  <from>
                    <xdr:col>39</xdr:col>
                    <xdr:colOff>152400</xdr:colOff>
                    <xdr:row>39</xdr:row>
                    <xdr:rowOff>9525</xdr:rowOff>
                  </from>
                  <to>
                    <xdr:col>39</xdr:col>
                    <xdr:colOff>323850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39</xdr:row>
                    <xdr:rowOff>9525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 altText="">
                <anchor moveWithCells="1">
                  <from>
                    <xdr:col>14</xdr:col>
                    <xdr:colOff>38100</xdr:colOff>
                    <xdr:row>40</xdr:row>
                    <xdr:rowOff>9525</xdr:rowOff>
                  </from>
                  <to>
                    <xdr:col>15</xdr:col>
                    <xdr:colOff>104775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 altText="">
                <anchor moveWithCells="1">
                  <from>
                    <xdr:col>26</xdr:col>
                    <xdr:colOff>266700</xdr:colOff>
                    <xdr:row>40</xdr:row>
                    <xdr:rowOff>9525</xdr:rowOff>
                  </from>
                  <to>
                    <xdr:col>26</xdr:col>
                    <xdr:colOff>447675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 altText="">
                <anchor moveWithCells="1">
                  <from>
                    <xdr:col>39</xdr:col>
                    <xdr:colOff>152400</xdr:colOff>
                    <xdr:row>40</xdr:row>
                    <xdr:rowOff>9525</xdr:rowOff>
                  </from>
                  <to>
                    <xdr:col>39</xdr:col>
                    <xdr:colOff>323850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40</xdr:row>
                    <xdr:rowOff>9525</xdr:rowOff>
                  </from>
                  <to>
                    <xdr:col>49</xdr:col>
                    <xdr:colOff>19050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 altText="">
                <anchor moveWithCells="1">
                  <from>
                    <xdr:col>3</xdr:col>
                    <xdr:colOff>180975</xdr:colOff>
                    <xdr:row>44</xdr:row>
                    <xdr:rowOff>19050</xdr:rowOff>
                  </from>
                  <to>
                    <xdr:col>5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 altText="">
                <anchor moveWithCells="1">
                  <from>
                    <xdr:col>11</xdr:col>
                    <xdr:colOff>9525</xdr:colOff>
                    <xdr:row>44</xdr:row>
                    <xdr:rowOff>19050</xdr:rowOff>
                  </from>
                  <to>
                    <xdr:col>12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 altText="">
                <anchor moveWithCells="1">
                  <from>
                    <xdr:col>11</xdr:col>
                    <xdr:colOff>47625</xdr:colOff>
                    <xdr:row>46</xdr:row>
                    <xdr:rowOff>19050</xdr:rowOff>
                  </from>
                  <to>
                    <xdr:col>12</xdr:col>
                    <xdr:colOff>95250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 altText="">
                <anchor moveWithCells="1">
                  <from>
                    <xdr:col>20</xdr:col>
                    <xdr:colOff>19050</xdr:colOff>
                    <xdr:row>46</xdr:row>
                    <xdr:rowOff>19050</xdr:rowOff>
                  </from>
                  <to>
                    <xdr:col>20</xdr:col>
                    <xdr:colOff>190500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 altText="">
                <anchor moveWithCells="1">
                  <from>
                    <xdr:col>27</xdr:col>
                    <xdr:colOff>57150</xdr:colOff>
                    <xdr:row>46</xdr:row>
                    <xdr:rowOff>19050</xdr:rowOff>
                  </from>
                  <to>
                    <xdr:col>28</xdr:col>
                    <xdr:colOff>104775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47</xdr:row>
                    <xdr:rowOff>9525</xdr:rowOff>
                  </from>
                  <to>
                    <xdr:col>33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47</xdr:row>
                    <xdr:rowOff>9525</xdr:rowOff>
                  </from>
                  <to>
                    <xdr:col>37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 altText="">
                <anchor moveWithCells="1">
                  <from>
                    <xdr:col>45</xdr:col>
                    <xdr:colOff>57150</xdr:colOff>
                    <xdr:row>47</xdr:row>
                    <xdr:rowOff>19050</xdr:rowOff>
                  </from>
                  <to>
                    <xdr:col>46</xdr:col>
                    <xdr:colOff>104775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 altText="">
                <anchor moveWithCells="1">
                  <from>
                    <xdr:col>51</xdr:col>
                    <xdr:colOff>285750</xdr:colOff>
                    <xdr:row>47</xdr:row>
                    <xdr:rowOff>19050</xdr:rowOff>
                  </from>
                  <to>
                    <xdr:col>52</xdr:col>
                    <xdr:colOff>85725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48</xdr:row>
                    <xdr:rowOff>9525</xdr:rowOff>
                  </from>
                  <to>
                    <xdr:col>33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48</xdr:row>
                    <xdr:rowOff>9525</xdr:rowOff>
                  </from>
                  <to>
                    <xdr:col>37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49</xdr:row>
                    <xdr:rowOff>9525</xdr:rowOff>
                  </from>
                  <to>
                    <xdr:col>37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50</xdr:row>
                    <xdr:rowOff>9525</xdr:rowOff>
                  </from>
                  <to>
                    <xdr:col>33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50</xdr:row>
                    <xdr:rowOff>9525</xdr:rowOff>
                  </from>
                  <to>
                    <xdr:col>37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51</xdr:row>
                    <xdr:rowOff>9525</xdr:rowOff>
                  </from>
                  <to>
                    <xdr:col>33</xdr:col>
                    <xdr:colOff>9525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51</xdr:row>
                    <xdr:rowOff>9525</xdr:rowOff>
                  </from>
                  <to>
                    <xdr:col>37</xdr:col>
                    <xdr:colOff>9525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49</xdr:row>
                    <xdr:rowOff>9525</xdr:rowOff>
                  </from>
                  <to>
                    <xdr:col>33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0" name="Check Box 119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53</xdr:row>
                    <xdr:rowOff>9525</xdr:rowOff>
                  </from>
                  <to>
                    <xdr:col>14</xdr:col>
                    <xdr:colOff>28575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1" name="Check Box 120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54</xdr:row>
                    <xdr:rowOff>9525</xdr:rowOff>
                  </from>
                  <to>
                    <xdr:col>14</xdr:col>
                    <xdr:colOff>28575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2" name="Check Box 121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55</xdr:row>
                    <xdr:rowOff>9525</xdr:rowOff>
                  </from>
                  <to>
                    <xdr:col>14</xdr:col>
                    <xdr:colOff>28575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3" name="Check Box 122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57</xdr:row>
                    <xdr:rowOff>9525</xdr:rowOff>
                  </from>
                  <to>
                    <xdr:col>14</xdr:col>
                    <xdr:colOff>104775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4" name="Check Box 123">
              <controlPr locked="0" defaultSize="0" autoFill="0" autoLine="0" autoPict="0" altText="">
                <anchor moveWithCells="1">
                  <from>
                    <xdr:col>18</xdr:col>
                    <xdr:colOff>76200</xdr:colOff>
                    <xdr:row>57</xdr:row>
                    <xdr:rowOff>9525</xdr:rowOff>
                  </from>
                  <to>
                    <xdr:col>20</xdr:col>
                    <xdr:colOff>9525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5" name="Check Box 124">
              <controlPr locked="0" defaultSize="0" autoFill="0" autoLine="0" autoPict="0" altText="">
                <anchor moveWithCells="1">
                  <from>
                    <xdr:col>8</xdr:col>
                    <xdr:colOff>66675</xdr:colOff>
                    <xdr:row>61</xdr:row>
                    <xdr:rowOff>9525</xdr:rowOff>
                  </from>
                  <to>
                    <xdr:col>10</xdr:col>
                    <xdr:colOff>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6" name="Check Box 125">
              <controlPr locked="0" defaultSize="0" autoFill="0" autoLine="0" autoPict="0" altText="">
                <anchor moveWithCells="1">
                  <from>
                    <xdr:col>15</xdr:col>
                    <xdr:colOff>66675</xdr:colOff>
                    <xdr:row>61</xdr:row>
                    <xdr:rowOff>9525</xdr:rowOff>
                  </from>
                  <to>
                    <xdr:col>17</xdr:col>
                    <xdr:colOff>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7" name="Check Box 126">
              <controlPr locked="0" defaultSize="0" autoFill="0" autoLine="0" autoPict="0" altText="">
                <anchor moveWithCells="1">
                  <from>
                    <xdr:col>22</xdr:col>
                    <xdr:colOff>47625</xdr:colOff>
                    <xdr:row>61</xdr:row>
                    <xdr:rowOff>9525</xdr:rowOff>
                  </from>
                  <to>
                    <xdr:col>22</xdr:col>
                    <xdr:colOff>209550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8" name="Check Box 127">
              <controlPr locked="0" defaultSize="0" autoFill="0" autoLine="0" autoPict="0" altText="">
                <anchor moveWithCells="1">
                  <from>
                    <xdr:col>26</xdr:col>
                    <xdr:colOff>285750</xdr:colOff>
                    <xdr:row>61</xdr:row>
                    <xdr:rowOff>9525</xdr:rowOff>
                  </from>
                  <to>
                    <xdr:col>26</xdr:col>
                    <xdr:colOff>447675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9" name="Check Box 128">
              <controlPr locked="0" defaultSize="0" autoFill="0" autoLine="0" autoPict="0" altText="">
                <anchor moveWithCells="1">
                  <from>
                    <xdr:col>38</xdr:col>
                    <xdr:colOff>95250</xdr:colOff>
                    <xdr:row>61</xdr:row>
                    <xdr:rowOff>9525</xdr:rowOff>
                  </from>
                  <to>
                    <xdr:col>38</xdr:col>
                    <xdr:colOff>257175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0" name="Check Box 129">
              <controlPr locked="0" defaultSize="0" autoFill="0" autoLine="0" autoPict="0" altText="">
                <anchor moveWithCells="1">
                  <from>
                    <xdr:col>42</xdr:col>
                    <xdr:colOff>66675</xdr:colOff>
                    <xdr:row>61</xdr:row>
                    <xdr:rowOff>9525</xdr:rowOff>
                  </from>
                  <to>
                    <xdr:col>44</xdr:col>
                    <xdr:colOff>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1" name="Check Box 130">
              <controlPr locked="0" defaultSize="0" autoFill="0" autoLine="0" autoPict="0" altText="">
                <anchor moveWithCells="1">
                  <from>
                    <xdr:col>3</xdr:col>
                    <xdr:colOff>180975</xdr:colOff>
                    <xdr:row>77</xdr:row>
                    <xdr:rowOff>19050</xdr:rowOff>
                  </from>
                  <to>
                    <xdr:col>4</xdr:col>
                    <xdr:colOff>95250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2" name="Check Box 131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77</xdr:row>
                    <xdr:rowOff>19050</xdr:rowOff>
                  </from>
                  <to>
                    <xdr:col>12</xdr:col>
                    <xdr:colOff>85725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3" name="Check Box 132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81</xdr:row>
                    <xdr:rowOff>28575</xdr:rowOff>
                  </from>
                  <to>
                    <xdr:col>14</xdr:col>
                    <xdr:colOff>28575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4" name="Check Box 133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82</xdr:row>
                    <xdr:rowOff>19050</xdr:rowOff>
                  </from>
                  <to>
                    <xdr:col>14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5" name="Check Box 134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83</xdr:row>
                    <xdr:rowOff>19050</xdr:rowOff>
                  </from>
                  <to>
                    <xdr:col>14</xdr:col>
                    <xdr:colOff>28575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6" name="Check Box 135">
              <controlPr locked="0" defaultSize="0" autoFill="0" autoLine="0" autoPict="0" altText="">
                <anchor moveWithCells="1">
                  <from>
                    <xdr:col>9</xdr:col>
                    <xdr:colOff>66675</xdr:colOff>
                    <xdr:row>86</xdr:row>
                    <xdr:rowOff>0</xdr:rowOff>
                  </from>
                  <to>
                    <xdr:col>11</xdr:col>
                    <xdr:colOff>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7" name="Check Box 136">
              <controlPr locked="0" defaultSize="0" autoFill="0" autoLine="0" autoPict="0" altText="">
                <anchor moveWithCells="1">
                  <from>
                    <xdr:col>18</xdr:col>
                    <xdr:colOff>47625</xdr:colOff>
                    <xdr:row>86</xdr:row>
                    <xdr:rowOff>0</xdr:rowOff>
                  </from>
                  <to>
                    <xdr:col>19</xdr:col>
                    <xdr:colOff>95250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8" name="Check Box 137">
              <controlPr locked="0" defaultSize="0" autoFill="0" autoLine="0" autoPict="0" altText="">
                <anchor moveWithCells="1">
                  <from>
                    <xdr:col>26</xdr:col>
                    <xdr:colOff>304800</xdr:colOff>
                    <xdr:row>86</xdr:row>
                    <xdr:rowOff>0</xdr:rowOff>
                  </from>
                  <to>
                    <xdr:col>26</xdr:col>
                    <xdr:colOff>457200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9" name="Check Box 138">
              <controlPr locked="0" defaultSize="0" autoFill="0" autoLine="0" autoPict="0" altText="">
                <anchor moveWithCells="1">
                  <from>
                    <xdr:col>30</xdr:col>
                    <xdr:colOff>38100</xdr:colOff>
                    <xdr:row>86</xdr:row>
                    <xdr:rowOff>0</xdr:rowOff>
                  </from>
                  <to>
                    <xdr:col>31</xdr:col>
                    <xdr:colOff>76200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0" name="Check Box 139">
              <controlPr locked="0" defaultSize="0" autoFill="0" autoLine="0" autoPict="0" altText="">
                <anchor moveWithCells="1">
                  <from>
                    <xdr:col>39</xdr:col>
                    <xdr:colOff>180975</xdr:colOff>
                    <xdr:row>86</xdr:row>
                    <xdr:rowOff>0</xdr:rowOff>
                  </from>
                  <to>
                    <xdr:col>39</xdr:col>
                    <xdr:colOff>333375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1" name="Check Box 140">
              <controlPr locked="0" defaultSize="0" autoFill="0" autoLine="0" autoPict="0" altText="">
                <anchor moveWithCells="1">
                  <from>
                    <xdr:col>50</xdr:col>
                    <xdr:colOff>38100</xdr:colOff>
                    <xdr:row>86</xdr:row>
                    <xdr:rowOff>0</xdr:rowOff>
                  </from>
                  <to>
                    <xdr:col>51</xdr:col>
                    <xdr:colOff>85725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2" name="Check Box 14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88</xdr:row>
                    <xdr:rowOff>0</xdr:rowOff>
                  </from>
                  <to>
                    <xdr:col>14</xdr:col>
                    <xdr:colOff>104775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3" name="Check Box 142">
              <controlPr locked="0" defaultSize="0" autoFill="0" autoLine="0" autoPict="0" altText="">
                <anchor moveWithCells="1">
                  <from>
                    <xdr:col>18</xdr:col>
                    <xdr:colOff>66675</xdr:colOff>
                    <xdr:row>88</xdr:row>
                    <xdr:rowOff>0</xdr:rowOff>
                  </from>
                  <to>
                    <xdr:col>20</xdr:col>
                    <xdr:colOff>0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4" name="Check Box 143">
              <controlPr locked="0" defaultSize="0" autoFill="0" autoLine="0" autoPict="0" altText="">
                <anchor moveWithCells="1">
                  <from>
                    <xdr:col>26</xdr:col>
                    <xdr:colOff>285750</xdr:colOff>
                    <xdr:row>88</xdr:row>
                    <xdr:rowOff>0</xdr:rowOff>
                  </from>
                  <to>
                    <xdr:col>26</xdr:col>
                    <xdr:colOff>457200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5" name="Check Box 144">
              <controlPr locked="0" defaultSize="0" autoFill="0" autoLine="0" autoPict="0" altText="">
                <anchor moveWithCells="1">
                  <from>
                    <xdr:col>3</xdr:col>
                    <xdr:colOff>171450</xdr:colOff>
                    <xdr:row>91</xdr:row>
                    <xdr:rowOff>9525</xdr:rowOff>
                  </from>
                  <to>
                    <xdr:col>4</xdr:col>
                    <xdr:colOff>85725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6" name="Check Box 145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91</xdr:row>
                    <xdr:rowOff>9525</xdr:rowOff>
                  </from>
                  <to>
                    <xdr:col>12</xdr:col>
                    <xdr:colOff>76200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7" name="Check Box 146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96</xdr:row>
                    <xdr:rowOff>19050</xdr:rowOff>
                  </from>
                  <to>
                    <xdr:col>14</xdr:col>
                    <xdr:colOff>38100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8" name="Check Box 147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97</xdr:row>
                    <xdr:rowOff>19050</xdr:rowOff>
                  </from>
                  <to>
                    <xdr:col>14</xdr:col>
                    <xdr:colOff>38100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9" name="Check Box 148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98</xdr:row>
                    <xdr:rowOff>19050</xdr:rowOff>
                  </from>
                  <to>
                    <xdr:col>14</xdr:col>
                    <xdr:colOff>38100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0" name="Check Box 149">
              <controlPr locked="0" defaultSize="0" autoFill="0" autoLine="0" autoPict="0" altText="">
                <anchor moveWithCells="1">
                  <from>
                    <xdr:col>9</xdr:col>
                    <xdr:colOff>47625</xdr:colOff>
                    <xdr:row>93</xdr:row>
                    <xdr:rowOff>19050</xdr:rowOff>
                  </from>
                  <to>
                    <xdr:col>10</xdr:col>
                    <xdr:colOff>95250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1" name="Check Box 150">
              <controlPr locked="0" defaultSize="0" autoFill="0" autoLine="0" autoPict="0" altText="">
                <anchor moveWithCells="1">
                  <from>
                    <xdr:col>18</xdr:col>
                    <xdr:colOff>66675</xdr:colOff>
                    <xdr:row>93</xdr:row>
                    <xdr:rowOff>19050</xdr:rowOff>
                  </from>
                  <to>
                    <xdr:col>19</xdr:col>
                    <xdr:colOff>114300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2" name="Check Box 151">
              <controlPr locked="0" defaultSize="0" autoFill="0" autoLine="0" autoPict="0" altText="">
                <anchor moveWithCells="1">
                  <from>
                    <xdr:col>25</xdr:col>
                    <xdr:colOff>114300</xdr:colOff>
                    <xdr:row>93</xdr:row>
                    <xdr:rowOff>19050</xdr:rowOff>
                  </from>
                  <to>
                    <xdr:col>26</xdr:col>
                    <xdr:colOff>152400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3" name="Check Box 152">
              <controlPr locked="0" defaultSize="0" autoFill="0" autoLine="0" autoPict="0" altText="">
                <anchor moveWithCells="1">
                  <from>
                    <xdr:col>22</xdr:col>
                    <xdr:colOff>47625</xdr:colOff>
                    <xdr:row>94</xdr:row>
                    <xdr:rowOff>0</xdr:rowOff>
                  </from>
                  <to>
                    <xdr:col>22</xdr:col>
                    <xdr:colOff>209550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4" name="Check Box 153">
              <controlPr locked="0" defaultSize="0" autoFill="0" autoLine="0" autoPict="0" altText="">
                <anchor moveWithCells="1">
                  <from>
                    <xdr:col>27</xdr:col>
                    <xdr:colOff>47625</xdr:colOff>
                    <xdr:row>94</xdr:row>
                    <xdr:rowOff>9525</xdr:rowOff>
                  </from>
                  <to>
                    <xdr:col>28</xdr:col>
                    <xdr:colOff>95250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5" name="Check Box 154">
              <controlPr locked="0" defaultSize="0" autoFill="0" autoLine="0" autoPict="0" altText="">
                <anchor moveWithCells="1">
                  <from>
                    <xdr:col>52</xdr:col>
                    <xdr:colOff>57150</xdr:colOff>
                    <xdr:row>94</xdr:row>
                    <xdr:rowOff>19050</xdr:rowOff>
                  </from>
                  <to>
                    <xdr:col>53</xdr:col>
                    <xdr:colOff>104775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6" name="Check Box 155">
              <controlPr locked="0" defaultSize="0" autoFill="0" autoLine="0" autoPict="0" altText="">
                <anchor moveWithCells="1">
                  <from>
                    <xdr:col>56</xdr:col>
                    <xdr:colOff>66675</xdr:colOff>
                    <xdr:row>94</xdr:row>
                    <xdr:rowOff>19050</xdr:rowOff>
                  </from>
                  <to>
                    <xdr:col>58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" name="Check Box 156">
              <controlPr locked="0" defaultSize="0" autoFill="0" autoLine="0" autoPict="0" altText="">
                <anchor moveWithCells="1">
                  <from>
                    <xdr:col>18</xdr:col>
                    <xdr:colOff>47625</xdr:colOff>
                    <xdr:row>101</xdr:row>
                    <xdr:rowOff>0</xdr:rowOff>
                  </from>
                  <to>
                    <xdr:col>19</xdr:col>
                    <xdr:colOff>95250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8" name="Check Box 15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101</xdr:row>
                    <xdr:rowOff>0</xdr:rowOff>
                  </from>
                  <to>
                    <xdr:col>37</xdr:col>
                    <xdr:colOff>104775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9" name="Check Box 158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0" name="Check Box 159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1" name="Check Box 160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2" name="Check Box 161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107</xdr:row>
                    <xdr:rowOff>19050</xdr:rowOff>
                  </from>
                  <to>
                    <xdr:col>19</xdr:col>
                    <xdr:colOff>38100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3" name="Check Box 162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108</xdr:row>
                    <xdr:rowOff>19050</xdr:rowOff>
                  </from>
                  <to>
                    <xdr:col>19</xdr:col>
                    <xdr:colOff>38100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4" name="Check Box 163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109</xdr:row>
                    <xdr:rowOff>19050</xdr:rowOff>
                  </from>
                  <to>
                    <xdr:col>19</xdr:col>
                    <xdr:colOff>38100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5" name="Check Box 164">
              <controlPr locked="0" defaultSize="0" autoFill="0" autoLine="0" autoPict="0" altText="">
                <anchor moveWithCells="1">
                  <from>
                    <xdr:col>39</xdr:col>
                    <xdr:colOff>361950</xdr:colOff>
                    <xdr:row>106</xdr:row>
                    <xdr:rowOff>19050</xdr:rowOff>
                  </from>
                  <to>
                    <xdr:col>41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6" name="Check Box 165">
              <controlPr locked="0" defaultSize="0" autoFill="0" autoLine="0" autoPict="0" altText="">
                <anchor moveWithCells="1">
                  <from>
                    <xdr:col>34</xdr:col>
                    <xdr:colOff>57150</xdr:colOff>
                    <xdr:row>106</xdr:row>
                    <xdr:rowOff>19050</xdr:rowOff>
                  </from>
                  <to>
                    <xdr:col>35</xdr:col>
                    <xdr:colOff>104775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7" name="Check Box 166">
              <controlPr locked="0" defaultSize="0" autoFill="0" autoLine="0" autoPict="0" altText="">
                <anchor moveWithCells="1">
                  <from>
                    <xdr:col>3</xdr:col>
                    <xdr:colOff>171450</xdr:colOff>
                    <xdr:row>112</xdr:row>
                    <xdr:rowOff>19050</xdr:rowOff>
                  </from>
                  <to>
                    <xdr:col>4</xdr:col>
                    <xdr:colOff>85725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8" name="Check Box 167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112</xdr:row>
                    <xdr:rowOff>19050</xdr:rowOff>
                  </from>
                  <to>
                    <xdr:col>12</xdr:col>
                    <xdr:colOff>76200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9" name="Check Box 168">
              <controlPr locked="0" defaultSize="0" autoFill="0" autoLine="0" autoPict="0" altText="">
                <anchor moveWithCells="1">
                  <from>
                    <xdr:col>13</xdr:col>
                    <xdr:colOff>47625</xdr:colOff>
                    <xdr:row>114</xdr:row>
                    <xdr:rowOff>19050</xdr:rowOff>
                  </from>
                  <to>
                    <xdr:col>14</xdr:col>
                    <xdr:colOff>95250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0" name="Check Box 169">
              <controlPr locked="0" defaultSize="0" autoFill="0" autoLine="0" autoPict="0" altText="">
                <anchor moveWithCells="1">
                  <from>
                    <xdr:col>22</xdr:col>
                    <xdr:colOff>152400</xdr:colOff>
                    <xdr:row>114</xdr:row>
                    <xdr:rowOff>19050</xdr:rowOff>
                  </from>
                  <to>
                    <xdr:col>23</xdr:col>
                    <xdr:colOff>85725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1" name="Check Box 170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116</xdr:row>
                    <xdr:rowOff>19050</xdr:rowOff>
                  </from>
                  <to>
                    <xdr:col>14</xdr:col>
                    <xdr:colOff>28575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2" name="Check Box 171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117</xdr:row>
                    <xdr:rowOff>19050</xdr:rowOff>
                  </from>
                  <to>
                    <xdr:col>14</xdr:col>
                    <xdr:colOff>28575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3" name="Check Box 172">
              <controlPr locked="0" defaultSize="0" autoFill="0" autoLine="0" autoPict="0" altText="">
                <anchor moveWithCells="1">
                  <from>
                    <xdr:col>13</xdr:col>
                    <xdr:colOff>114300</xdr:colOff>
                    <xdr:row>121</xdr:row>
                    <xdr:rowOff>9525</xdr:rowOff>
                  </from>
                  <to>
                    <xdr:col>15</xdr:col>
                    <xdr:colOff>47625</xdr:colOff>
                    <xdr:row>121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4" name="Check Box 173">
              <controlPr locked="0" defaultSize="0" autoFill="0" autoLine="0" autoPict="0" altText="">
                <anchor moveWithCells="1">
                  <from>
                    <xdr:col>38</xdr:col>
                    <xdr:colOff>104775</xdr:colOff>
                    <xdr:row>121</xdr:row>
                    <xdr:rowOff>9525</xdr:rowOff>
                  </from>
                  <to>
                    <xdr:col>38</xdr:col>
                    <xdr:colOff>276225</xdr:colOff>
                    <xdr:row>121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5" name="Check Box 174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126</xdr:row>
                    <xdr:rowOff>19050</xdr:rowOff>
                  </from>
                  <to>
                    <xdr:col>32</xdr:col>
                    <xdr:colOff>85725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6" name="Check Box 175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126</xdr:row>
                    <xdr:rowOff>19050</xdr:rowOff>
                  </from>
                  <to>
                    <xdr:col>36</xdr:col>
                    <xdr:colOff>85725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7" name="Check Box 176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127</xdr:row>
                    <xdr:rowOff>19050</xdr:rowOff>
                  </from>
                  <to>
                    <xdr:col>32</xdr:col>
                    <xdr:colOff>85725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8" name="Check Box 177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127</xdr:row>
                    <xdr:rowOff>19050</xdr:rowOff>
                  </from>
                  <to>
                    <xdr:col>36</xdr:col>
                    <xdr:colOff>85725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9" name="Check Box 178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158</xdr:row>
                    <xdr:rowOff>9525</xdr:rowOff>
                  </from>
                  <to>
                    <xdr:col>3</xdr:col>
                    <xdr:colOff>142875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0" name="Check Box 179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157</xdr:row>
                    <xdr:rowOff>9525</xdr:rowOff>
                  </from>
                  <to>
                    <xdr:col>3</xdr:col>
                    <xdr:colOff>152400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1" name="Check Box 180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161</xdr:row>
                    <xdr:rowOff>9525</xdr:rowOff>
                  </from>
                  <to>
                    <xdr:col>3</xdr:col>
                    <xdr:colOff>152400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2" name="Check Box 181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160</xdr:row>
                    <xdr:rowOff>9525</xdr:rowOff>
                  </from>
                  <to>
                    <xdr:col>3</xdr:col>
                    <xdr:colOff>161925</xdr:colOff>
                    <xdr:row>160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3" name="Check Box 182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164</xdr:row>
                    <xdr:rowOff>19050</xdr:rowOff>
                  </from>
                  <to>
                    <xdr:col>3</xdr:col>
                    <xdr:colOff>152400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4" name="Check Box 183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163</xdr:row>
                    <xdr:rowOff>19050</xdr:rowOff>
                  </from>
                  <to>
                    <xdr:col>3</xdr:col>
                    <xdr:colOff>161925</xdr:colOff>
                    <xdr:row>163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5" name="Check Box 184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167</xdr:row>
                    <xdr:rowOff>9525</xdr:rowOff>
                  </from>
                  <to>
                    <xdr:col>3</xdr:col>
                    <xdr:colOff>152400</xdr:colOff>
                    <xdr:row>167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6" name="Check Box 185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166</xdr:row>
                    <xdr:rowOff>9525</xdr:rowOff>
                  </from>
                  <to>
                    <xdr:col>3</xdr:col>
                    <xdr:colOff>161925</xdr:colOff>
                    <xdr:row>166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7" name="Check Box 186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170</xdr:row>
                    <xdr:rowOff>0</xdr:rowOff>
                  </from>
                  <to>
                    <xdr:col>3</xdr:col>
                    <xdr:colOff>142875</xdr:colOff>
                    <xdr:row>170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8" name="Check Box 187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169</xdr:row>
                    <xdr:rowOff>0</xdr:rowOff>
                  </from>
                  <to>
                    <xdr:col>3</xdr:col>
                    <xdr:colOff>152400</xdr:colOff>
                    <xdr:row>169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129" name="Drop Down 830">
              <controlPr defaultSize="0" autoLine="0" autoPict="0">
                <anchor moveWithCells="1">
                  <from>
                    <xdr:col>45</xdr:col>
                    <xdr:colOff>114300</xdr:colOff>
                    <xdr:row>29</xdr:row>
                    <xdr:rowOff>180975</xdr:rowOff>
                  </from>
                  <to>
                    <xdr:col>60</xdr:col>
                    <xdr:colOff>114300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31A4EA5-9F47-4FA7-B994-015D43169E3F}">
            <xm:f>Datenquelle!$J$201=TRUE</xm:f>
            <x14:dxf>
              <font>
                <color theme="1"/>
              </font>
            </x14:dxf>
          </x14:cfRule>
          <x14:cfRule type="expression" priority="2" id="{1416B589-3F5C-45C3-85EF-26DB8013BD74}">
            <xm:f>Datenquelle!$J$202=FALSE</xm:f>
            <x14:dxf>
              <font>
                <color theme="0" tint="-4.9989318521683403E-2"/>
              </font>
            </x14:dxf>
          </x14:cfRule>
          <x14:cfRule type="expression" priority="3" id="{B76D2B19-01C4-4B1B-B063-DF311BB7D476}">
            <xm:f>Datenquelle!$J$202=TRUE</xm:f>
            <x14:dxf>
              <font>
                <color theme="0" tint="-4.9989318521683403E-2"/>
              </font>
            </x14:dxf>
          </x14:cfRule>
          <xm:sqref>AR39:AU39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B2:I242"/>
  <sheetViews>
    <sheetView topLeftCell="A9" workbookViewId="0">
      <selection activeCell="D88" sqref="D88"/>
    </sheetView>
  </sheetViews>
  <sheetFormatPr baseColWidth="10" defaultRowHeight="15" x14ac:dyDescent="0.25"/>
  <cols>
    <col min="1" max="1" width="3.28515625" customWidth="1"/>
    <col min="2" max="2" width="45" bestFit="1" customWidth="1"/>
    <col min="3" max="3" width="2.7109375" customWidth="1"/>
    <col min="4" max="4" width="26.28515625" customWidth="1"/>
    <col min="5" max="5" width="2.7109375" customWidth="1"/>
    <col min="6" max="6" width="37.5703125" bestFit="1" customWidth="1"/>
    <col min="7" max="7" width="58" bestFit="1" customWidth="1"/>
    <col min="8" max="8" width="2.7109375" customWidth="1"/>
    <col min="9" max="9" width="28" bestFit="1" customWidth="1"/>
  </cols>
  <sheetData>
    <row r="2" spans="2:9" x14ac:dyDescent="0.25">
      <c r="B2" s="1" t="s">
        <v>0</v>
      </c>
      <c r="C2" s="1"/>
      <c r="D2" s="1" t="s">
        <v>144</v>
      </c>
      <c r="E2" s="1"/>
      <c r="F2" s="1"/>
      <c r="G2" s="1" t="s">
        <v>190</v>
      </c>
      <c r="H2" s="1"/>
      <c r="I2" s="1" t="s">
        <v>28</v>
      </c>
    </row>
    <row r="4" spans="2:9" x14ac:dyDescent="0.25">
      <c r="B4" s="2" t="s">
        <v>1</v>
      </c>
      <c r="C4" s="2"/>
      <c r="D4" s="2" t="s">
        <v>2</v>
      </c>
      <c r="E4" s="2"/>
      <c r="F4" s="2" t="s">
        <v>153</v>
      </c>
      <c r="G4" s="2" t="s">
        <v>155</v>
      </c>
      <c r="H4" s="2"/>
      <c r="I4" s="3" t="s">
        <v>143</v>
      </c>
    </row>
    <row r="5" spans="2:9" x14ac:dyDescent="0.25">
      <c r="B5" s="101" t="s">
        <v>7</v>
      </c>
      <c r="C5" s="101"/>
      <c r="D5" s="99"/>
      <c r="E5" s="101"/>
      <c r="F5" s="101"/>
      <c r="G5" s="101" t="s">
        <v>12</v>
      </c>
      <c r="H5" s="101"/>
      <c r="I5" s="102" t="s">
        <v>159</v>
      </c>
    </row>
    <row r="6" spans="2:9" x14ac:dyDescent="0.25">
      <c r="B6" s="101" t="s">
        <v>8</v>
      </c>
      <c r="C6" s="101"/>
      <c r="D6" s="99"/>
      <c r="E6" s="101"/>
      <c r="F6" s="101"/>
      <c r="G6" s="101" t="s">
        <v>12</v>
      </c>
      <c r="H6" s="101"/>
      <c r="I6" s="103" t="s">
        <v>157</v>
      </c>
    </row>
    <row r="7" spans="2:9" x14ac:dyDescent="0.25">
      <c r="B7" s="101" t="s">
        <v>9</v>
      </c>
      <c r="C7" s="101"/>
      <c r="D7" s="99"/>
      <c r="E7" s="101"/>
      <c r="F7" s="101"/>
      <c r="G7" s="101" t="s">
        <v>12</v>
      </c>
      <c r="H7" s="101"/>
      <c r="I7" s="104" t="s">
        <v>158</v>
      </c>
    </row>
    <row r="8" spans="2:9" x14ac:dyDescent="0.25">
      <c r="B8" s="101" t="s">
        <v>10</v>
      </c>
      <c r="C8" s="101"/>
      <c r="D8" s="99"/>
      <c r="E8" s="101"/>
      <c r="F8" s="101"/>
      <c r="G8" s="101" t="s">
        <v>12</v>
      </c>
      <c r="H8" s="101"/>
      <c r="I8" s="101"/>
    </row>
    <row r="9" spans="2:9" x14ac:dyDescent="0.25">
      <c r="B9" s="101" t="s">
        <v>13</v>
      </c>
      <c r="C9" s="101"/>
      <c r="D9" s="100" t="b">
        <v>0</v>
      </c>
      <c r="E9" s="101"/>
      <c r="F9" s="101" t="s">
        <v>11</v>
      </c>
      <c r="G9" s="101" t="s">
        <v>151</v>
      </c>
      <c r="H9" s="101"/>
      <c r="I9" s="101"/>
    </row>
    <row r="10" spans="2:9" x14ac:dyDescent="0.25">
      <c r="B10" s="101" t="s">
        <v>14</v>
      </c>
      <c r="C10" s="101"/>
      <c r="D10" s="100" t="b">
        <v>0</v>
      </c>
      <c r="E10" s="101"/>
      <c r="F10" s="101" t="s">
        <v>11</v>
      </c>
      <c r="G10" s="101" t="s">
        <v>151</v>
      </c>
      <c r="H10" s="101"/>
      <c r="I10" s="101"/>
    </row>
    <row r="11" spans="2:9" x14ac:dyDescent="0.25">
      <c r="B11" s="101" t="s">
        <v>15</v>
      </c>
      <c r="C11" s="101"/>
      <c r="D11" s="100" t="b">
        <v>0</v>
      </c>
      <c r="E11" s="101"/>
      <c r="F11" s="101" t="s">
        <v>11</v>
      </c>
      <c r="G11" s="101" t="s">
        <v>151</v>
      </c>
      <c r="H11" s="101"/>
      <c r="I11" s="101"/>
    </row>
    <row r="12" spans="2:9" x14ac:dyDescent="0.25">
      <c r="B12" s="101" t="s">
        <v>4</v>
      </c>
      <c r="C12" s="101"/>
      <c r="D12" s="99"/>
      <c r="E12" s="101"/>
      <c r="F12" s="101" t="s">
        <v>11</v>
      </c>
      <c r="G12" s="101" t="s">
        <v>156</v>
      </c>
      <c r="H12" s="101"/>
      <c r="I12" s="101"/>
    </row>
    <row r="13" spans="2:9" x14ac:dyDescent="0.25">
      <c r="B13" s="101" t="s">
        <v>16</v>
      </c>
      <c r="C13" s="101"/>
      <c r="D13" s="99"/>
      <c r="E13" s="101"/>
      <c r="F13" s="101" t="s">
        <v>11</v>
      </c>
      <c r="G13" s="101" t="s">
        <v>156</v>
      </c>
      <c r="H13" s="101"/>
      <c r="I13" s="101"/>
    </row>
    <row r="14" spans="2:9" x14ac:dyDescent="0.25">
      <c r="B14" s="101" t="s">
        <v>99</v>
      </c>
      <c r="C14" s="101"/>
      <c r="D14" s="99"/>
      <c r="E14" s="101"/>
      <c r="F14" s="101" t="s">
        <v>11</v>
      </c>
      <c r="G14" s="101" t="s">
        <v>156</v>
      </c>
      <c r="H14" s="101"/>
      <c r="I14" s="101"/>
    </row>
    <row r="15" spans="2:9" x14ac:dyDescent="0.25">
      <c r="B15" s="101" t="s">
        <v>150</v>
      </c>
      <c r="C15" s="101"/>
      <c r="D15" s="99"/>
      <c r="E15" s="101"/>
      <c r="F15" s="101" t="s">
        <v>11</v>
      </c>
      <c r="G15" s="101" t="s">
        <v>156</v>
      </c>
      <c r="H15" s="101"/>
      <c r="I15" s="101"/>
    </row>
    <row r="16" spans="2:9" x14ac:dyDescent="0.25">
      <c r="B16" s="101" t="s">
        <v>18</v>
      </c>
      <c r="C16" s="101"/>
      <c r="D16" s="99"/>
      <c r="E16" s="101"/>
      <c r="F16" s="101" t="s">
        <v>11</v>
      </c>
      <c r="G16" s="101" t="s">
        <v>156</v>
      </c>
      <c r="H16" s="101"/>
      <c r="I16" s="101"/>
    </row>
    <row r="17" spans="2:9" x14ac:dyDescent="0.25">
      <c r="B17" s="101" t="s">
        <v>19</v>
      </c>
      <c r="C17" s="101"/>
      <c r="D17" s="99"/>
      <c r="E17" s="101"/>
      <c r="F17" s="101" t="s">
        <v>11</v>
      </c>
      <c r="G17" s="101" t="s">
        <v>156</v>
      </c>
      <c r="H17" s="101"/>
      <c r="I17" s="101"/>
    </row>
    <row r="18" spans="2:9" x14ac:dyDescent="0.25">
      <c r="B18" s="101" t="s">
        <v>17</v>
      </c>
      <c r="C18" s="101"/>
      <c r="D18" s="99"/>
      <c r="E18" s="101"/>
      <c r="F18" s="101" t="s">
        <v>11</v>
      </c>
      <c r="G18" s="101" t="s">
        <v>156</v>
      </c>
      <c r="H18" s="101"/>
      <c r="I18" s="101"/>
    </row>
    <row r="19" spans="2:9" x14ac:dyDescent="0.25">
      <c r="B19" s="101" t="s">
        <v>20</v>
      </c>
      <c r="C19" s="101"/>
      <c r="D19" s="99"/>
      <c r="E19" s="101"/>
      <c r="F19" s="101" t="s">
        <v>11</v>
      </c>
      <c r="G19" s="101" t="s">
        <v>156</v>
      </c>
      <c r="H19" s="101"/>
      <c r="I19" s="101"/>
    </row>
    <row r="20" spans="2:9" x14ac:dyDescent="0.25">
      <c r="B20" s="101" t="s">
        <v>99</v>
      </c>
      <c r="C20" s="101"/>
      <c r="D20" s="99"/>
      <c r="E20" s="101"/>
      <c r="F20" s="101" t="s">
        <v>11</v>
      </c>
      <c r="G20" s="101" t="s">
        <v>21</v>
      </c>
      <c r="H20" s="101"/>
      <c r="I20" s="101"/>
    </row>
    <row r="21" spans="2:9" x14ac:dyDescent="0.25">
      <c r="B21" s="101" t="s">
        <v>150</v>
      </c>
      <c r="C21" s="101"/>
      <c r="D21" s="99"/>
      <c r="E21" s="101"/>
      <c r="F21" s="101" t="s">
        <v>11</v>
      </c>
      <c r="G21" s="101" t="s">
        <v>21</v>
      </c>
      <c r="H21" s="101"/>
      <c r="I21" s="101"/>
    </row>
    <row r="22" spans="2:9" x14ac:dyDescent="0.25">
      <c r="B22" s="101" t="s">
        <v>18</v>
      </c>
      <c r="C22" s="101"/>
      <c r="D22" s="99"/>
      <c r="E22" s="101"/>
      <c r="F22" s="101" t="s">
        <v>11</v>
      </c>
      <c r="G22" s="101" t="s">
        <v>21</v>
      </c>
      <c r="H22" s="101"/>
      <c r="I22" s="101"/>
    </row>
    <row r="23" spans="2:9" x14ac:dyDescent="0.25">
      <c r="B23" s="101" t="s">
        <v>19</v>
      </c>
      <c r="C23" s="101"/>
      <c r="D23" s="99"/>
      <c r="E23" s="101"/>
      <c r="F23" s="101" t="s">
        <v>11</v>
      </c>
      <c r="G23" s="101" t="s">
        <v>21</v>
      </c>
      <c r="H23" s="101"/>
      <c r="I23" s="101"/>
    </row>
    <row r="24" spans="2:9" x14ac:dyDescent="0.25">
      <c r="B24" s="101" t="s">
        <v>24</v>
      </c>
      <c r="C24" s="101"/>
      <c r="D24" s="99"/>
      <c r="E24" s="101"/>
      <c r="F24" s="101" t="s">
        <v>11</v>
      </c>
      <c r="G24" s="101" t="s">
        <v>21</v>
      </c>
      <c r="H24" s="101"/>
      <c r="I24" s="101"/>
    </row>
    <row r="25" spans="2:9" x14ac:dyDescent="0.25">
      <c r="B25" s="101" t="s">
        <v>22</v>
      </c>
      <c r="C25" s="101"/>
      <c r="D25" s="99"/>
      <c r="E25" s="101"/>
      <c r="F25" s="101" t="s">
        <v>11</v>
      </c>
      <c r="G25" s="101" t="s">
        <v>21</v>
      </c>
      <c r="H25" s="101"/>
      <c r="I25" s="101"/>
    </row>
    <row r="26" spans="2:9" x14ac:dyDescent="0.25">
      <c r="B26" s="101" t="s">
        <v>23</v>
      </c>
      <c r="C26" s="101"/>
      <c r="D26" s="99"/>
      <c r="E26" s="101"/>
      <c r="F26" s="101" t="s">
        <v>11</v>
      </c>
      <c r="G26" s="101" t="s">
        <v>21</v>
      </c>
      <c r="H26" s="101"/>
      <c r="I26" s="101"/>
    </row>
    <row r="27" spans="2:9" x14ac:dyDescent="0.25">
      <c r="B27" s="101" t="s">
        <v>160</v>
      </c>
      <c r="C27" s="101"/>
      <c r="D27" s="100" t="b">
        <v>0</v>
      </c>
      <c r="E27" s="101"/>
      <c r="F27" s="101" t="s">
        <v>11</v>
      </c>
      <c r="G27" s="101" t="s">
        <v>21</v>
      </c>
      <c r="H27" s="101"/>
      <c r="I27" s="101"/>
    </row>
    <row r="28" spans="2:9" x14ac:dyDescent="0.25">
      <c r="B28" s="101" t="s">
        <v>161</v>
      </c>
      <c r="C28" s="101"/>
      <c r="D28" s="100" t="b">
        <v>0</v>
      </c>
      <c r="E28" s="101"/>
      <c r="F28" s="101" t="s">
        <v>11</v>
      </c>
      <c r="G28" s="101" t="s">
        <v>21</v>
      </c>
      <c r="H28" s="101"/>
      <c r="I28" s="101"/>
    </row>
    <row r="29" spans="2:9" x14ac:dyDescent="0.25">
      <c r="B29" s="101" t="s">
        <v>162</v>
      </c>
      <c r="C29" s="101"/>
      <c r="D29" s="100" t="b">
        <v>0</v>
      </c>
      <c r="E29" s="101"/>
      <c r="F29" s="101" t="s">
        <v>11</v>
      </c>
      <c r="G29" s="101" t="s">
        <v>21</v>
      </c>
      <c r="H29" s="101"/>
      <c r="I29" s="101"/>
    </row>
    <row r="30" spans="2:9" x14ac:dyDescent="0.25">
      <c r="B30" s="101" t="s">
        <v>163</v>
      </c>
      <c r="C30" s="101"/>
      <c r="D30" s="99"/>
      <c r="E30" s="101"/>
      <c r="F30" s="101" t="s">
        <v>11</v>
      </c>
      <c r="G30" s="101" t="s">
        <v>21</v>
      </c>
      <c r="H30" s="101"/>
      <c r="I30" s="101"/>
    </row>
    <row r="31" spans="2:9" x14ac:dyDescent="0.25">
      <c r="B31" s="101" t="s">
        <v>25</v>
      </c>
      <c r="C31" s="101"/>
      <c r="D31" s="99"/>
      <c r="E31" s="101"/>
      <c r="F31" s="101" t="s">
        <v>11</v>
      </c>
      <c r="G31" s="101" t="s">
        <v>21</v>
      </c>
      <c r="H31" s="101"/>
      <c r="I31" s="101"/>
    </row>
    <row r="32" spans="2:9" x14ac:dyDescent="0.25">
      <c r="B32" s="101" t="s">
        <v>26</v>
      </c>
      <c r="C32" s="101"/>
      <c r="D32" s="99"/>
      <c r="E32" s="101"/>
      <c r="F32" s="101" t="s">
        <v>11</v>
      </c>
      <c r="G32" s="101" t="s">
        <v>21</v>
      </c>
      <c r="H32" s="101"/>
      <c r="I32" s="101"/>
    </row>
    <row r="33" spans="2:9" x14ac:dyDescent="0.25">
      <c r="B33" s="101" t="s">
        <v>164</v>
      </c>
      <c r="C33" s="101"/>
      <c r="D33" s="100" t="b">
        <v>0</v>
      </c>
      <c r="E33" s="101"/>
      <c r="F33" s="101" t="s">
        <v>11</v>
      </c>
      <c r="G33" s="101" t="s">
        <v>21</v>
      </c>
      <c r="H33" s="101"/>
      <c r="I33" s="101"/>
    </row>
    <row r="34" spans="2:9" x14ac:dyDescent="0.25">
      <c r="B34" s="101" t="s">
        <v>165</v>
      </c>
      <c r="C34" s="101"/>
      <c r="D34" s="100" t="b">
        <v>0</v>
      </c>
      <c r="E34" s="101"/>
      <c r="F34" s="101" t="s">
        <v>11</v>
      </c>
      <c r="G34" s="101" t="s">
        <v>21</v>
      </c>
      <c r="H34" s="101"/>
      <c r="I34" s="101"/>
    </row>
    <row r="35" spans="2:9" x14ac:dyDescent="0.25">
      <c r="B35" s="101" t="s">
        <v>13</v>
      </c>
      <c r="C35" s="101"/>
      <c r="D35" s="100" t="b">
        <v>0</v>
      </c>
      <c r="E35" s="101"/>
      <c r="F35" s="101" t="s">
        <v>11</v>
      </c>
      <c r="G35" s="105" t="s">
        <v>152</v>
      </c>
      <c r="H35" s="101"/>
      <c r="I35" s="101"/>
    </row>
    <row r="36" spans="2:9" x14ac:dyDescent="0.25">
      <c r="B36" s="101" t="s">
        <v>14</v>
      </c>
      <c r="C36" s="101"/>
      <c r="D36" s="100" t="b">
        <v>0</v>
      </c>
      <c r="E36" s="101"/>
      <c r="F36" s="101" t="s">
        <v>11</v>
      </c>
      <c r="G36" s="105" t="s">
        <v>152</v>
      </c>
      <c r="H36" s="101"/>
      <c r="I36" s="101"/>
    </row>
    <row r="37" spans="2:9" x14ac:dyDescent="0.25">
      <c r="B37" s="101" t="s">
        <v>15</v>
      </c>
      <c r="C37" s="101"/>
      <c r="D37" s="100" t="b">
        <v>0</v>
      </c>
      <c r="E37" s="101"/>
      <c r="F37" s="101" t="s">
        <v>11</v>
      </c>
      <c r="G37" s="105" t="s">
        <v>152</v>
      </c>
      <c r="H37" s="101"/>
      <c r="I37" s="101"/>
    </row>
    <row r="38" spans="2:9" x14ac:dyDescent="0.25">
      <c r="B38" s="101" t="s">
        <v>4</v>
      </c>
      <c r="C38" s="101"/>
      <c r="D38" s="99"/>
      <c r="E38" s="101"/>
      <c r="F38" s="101" t="s">
        <v>11</v>
      </c>
      <c r="G38" s="105" t="s">
        <v>27</v>
      </c>
      <c r="H38" s="101"/>
      <c r="I38" s="101"/>
    </row>
    <row r="39" spans="2:9" x14ac:dyDescent="0.25">
      <c r="B39" s="101" t="s">
        <v>16</v>
      </c>
      <c r="C39" s="101"/>
      <c r="D39" s="99"/>
      <c r="E39" s="101"/>
      <c r="F39" s="101" t="s">
        <v>11</v>
      </c>
      <c r="G39" s="105" t="s">
        <v>27</v>
      </c>
      <c r="H39" s="101"/>
      <c r="I39" s="101"/>
    </row>
    <row r="40" spans="2:9" x14ac:dyDescent="0.25">
      <c r="B40" s="101" t="s">
        <v>99</v>
      </c>
      <c r="C40" s="101"/>
      <c r="D40" s="99"/>
      <c r="E40" s="101"/>
      <c r="F40" s="101" t="s">
        <v>11</v>
      </c>
      <c r="G40" s="105" t="s">
        <v>27</v>
      </c>
      <c r="H40" s="101"/>
      <c r="I40" s="101"/>
    </row>
    <row r="41" spans="2:9" x14ac:dyDescent="0.25">
      <c r="B41" s="101" t="s">
        <v>150</v>
      </c>
      <c r="C41" s="101"/>
      <c r="D41" s="99"/>
      <c r="E41" s="101"/>
      <c r="F41" s="101" t="s">
        <v>11</v>
      </c>
      <c r="G41" s="105" t="s">
        <v>27</v>
      </c>
      <c r="H41" s="101"/>
      <c r="I41" s="101"/>
    </row>
    <row r="42" spans="2:9" ht="12.75" customHeight="1" x14ac:dyDescent="0.25">
      <c r="B42" s="101" t="s">
        <v>18</v>
      </c>
      <c r="C42" s="101"/>
      <c r="D42" s="99"/>
      <c r="E42" s="101"/>
      <c r="F42" s="101" t="s">
        <v>11</v>
      </c>
      <c r="G42" s="105" t="s">
        <v>27</v>
      </c>
      <c r="H42" s="101"/>
      <c r="I42" s="101"/>
    </row>
    <row r="43" spans="2:9" ht="12.75" customHeight="1" x14ac:dyDescent="0.25">
      <c r="B43" s="101" t="s">
        <v>19</v>
      </c>
      <c r="C43" s="101"/>
      <c r="D43" s="99"/>
      <c r="E43" s="101"/>
      <c r="F43" s="101" t="s">
        <v>11</v>
      </c>
      <c r="G43" s="105" t="s">
        <v>27</v>
      </c>
      <c r="H43" s="101"/>
      <c r="I43" s="101"/>
    </row>
    <row r="44" spans="2:9" ht="12.75" customHeight="1" x14ac:dyDescent="0.25">
      <c r="B44" s="101" t="s">
        <v>17</v>
      </c>
      <c r="C44" s="101"/>
      <c r="D44" s="99"/>
      <c r="E44" s="101"/>
      <c r="F44" s="101" t="s">
        <v>11</v>
      </c>
      <c r="G44" s="105" t="s">
        <v>27</v>
      </c>
      <c r="H44" s="101"/>
      <c r="I44" s="101"/>
    </row>
    <row r="45" spans="2:9" ht="12.75" customHeight="1" x14ac:dyDescent="0.25">
      <c r="B45" s="101" t="s">
        <v>20</v>
      </c>
      <c r="C45" s="101"/>
      <c r="D45" s="99"/>
      <c r="E45" s="101"/>
      <c r="F45" s="101" t="s">
        <v>11</v>
      </c>
      <c r="G45" s="105" t="s">
        <v>27</v>
      </c>
      <c r="H45" s="101"/>
      <c r="I45" s="101"/>
    </row>
    <row r="46" spans="2:9" ht="12.75" customHeight="1" x14ac:dyDescent="0.25">
      <c r="B46" s="101" t="s">
        <v>29</v>
      </c>
      <c r="C46" s="101"/>
      <c r="D46" s="99"/>
      <c r="E46" s="101"/>
      <c r="F46" s="101" t="s">
        <v>11</v>
      </c>
      <c r="G46" s="105" t="s">
        <v>27</v>
      </c>
      <c r="H46" s="101"/>
      <c r="I46" s="101"/>
    </row>
    <row r="47" spans="2:9" ht="12.75" customHeight="1" x14ac:dyDescent="0.25">
      <c r="B47" s="101" t="s">
        <v>30</v>
      </c>
      <c r="C47" s="101"/>
      <c r="D47" s="99"/>
      <c r="E47" s="101"/>
      <c r="F47" s="101" t="s">
        <v>11</v>
      </c>
      <c r="G47" s="105" t="s">
        <v>27</v>
      </c>
      <c r="H47" s="101"/>
      <c r="I47" s="101"/>
    </row>
    <row r="48" spans="2:9" ht="12.75" customHeight="1" x14ac:dyDescent="0.25">
      <c r="B48" s="101" t="s">
        <v>32</v>
      </c>
      <c r="C48" s="101"/>
      <c r="D48" s="100" t="b">
        <v>1</v>
      </c>
      <c r="E48" s="101"/>
      <c r="F48" s="101" t="s">
        <v>11</v>
      </c>
      <c r="G48" s="101" t="s">
        <v>31</v>
      </c>
      <c r="H48" s="101"/>
      <c r="I48" s="101"/>
    </row>
    <row r="49" spans="2:9" ht="12.75" customHeight="1" x14ac:dyDescent="0.25">
      <c r="B49" s="101" t="s">
        <v>33</v>
      </c>
      <c r="C49" s="101"/>
      <c r="D49" s="100" t="b">
        <v>0</v>
      </c>
      <c r="E49" s="101"/>
      <c r="F49" s="101" t="s">
        <v>11</v>
      </c>
      <c r="G49" s="101" t="s">
        <v>31</v>
      </c>
      <c r="H49" s="101"/>
      <c r="I49" s="101"/>
    </row>
    <row r="50" spans="2:9" ht="12.75" customHeight="1" x14ac:dyDescent="0.25">
      <c r="B50" s="101" t="s">
        <v>34</v>
      </c>
      <c r="C50" s="101"/>
      <c r="D50" s="100" t="b">
        <v>0</v>
      </c>
      <c r="E50" s="101"/>
      <c r="F50" s="101" t="s">
        <v>11</v>
      </c>
      <c r="G50" s="101" t="s">
        <v>31</v>
      </c>
      <c r="H50" s="101"/>
      <c r="I50" s="101"/>
    </row>
    <row r="51" spans="2:9" ht="12.75" customHeight="1" x14ac:dyDescent="0.25">
      <c r="B51" s="101" t="s">
        <v>35</v>
      </c>
      <c r="C51" s="101"/>
      <c r="D51" s="100" t="b">
        <v>0</v>
      </c>
      <c r="E51" s="101"/>
      <c r="F51" s="101" t="s">
        <v>11</v>
      </c>
      <c r="G51" s="101" t="s">
        <v>31</v>
      </c>
      <c r="H51" s="101"/>
      <c r="I51" s="101"/>
    </row>
    <row r="52" spans="2:9" ht="12.75" customHeight="1" x14ac:dyDescent="0.25">
      <c r="B52" s="101" t="s">
        <v>36</v>
      </c>
      <c r="C52" s="101"/>
      <c r="D52" s="100" t="b">
        <v>0</v>
      </c>
      <c r="E52" s="101"/>
      <c r="F52" s="101" t="s">
        <v>11</v>
      </c>
      <c r="G52" s="101" t="s">
        <v>31</v>
      </c>
      <c r="H52" s="101"/>
      <c r="I52" s="101"/>
    </row>
    <row r="53" spans="2:9" ht="12.75" customHeight="1" x14ac:dyDescent="0.25">
      <c r="B53" s="101" t="s">
        <v>5</v>
      </c>
      <c r="C53" s="101"/>
      <c r="D53" s="100" t="b">
        <v>0</v>
      </c>
      <c r="E53" s="101"/>
      <c r="F53" s="101" t="s">
        <v>37</v>
      </c>
      <c r="G53" s="101" t="s">
        <v>37</v>
      </c>
      <c r="H53" s="101"/>
      <c r="I53" s="101"/>
    </row>
    <row r="54" spans="2:9" ht="12.75" customHeight="1" x14ac:dyDescent="0.25">
      <c r="B54" s="101" t="s">
        <v>38</v>
      </c>
      <c r="C54" s="101"/>
      <c r="D54" s="100" t="b">
        <v>0</v>
      </c>
      <c r="E54" s="101"/>
      <c r="F54" s="101" t="s">
        <v>37</v>
      </c>
      <c r="G54" s="101" t="s">
        <v>37</v>
      </c>
      <c r="H54" s="101"/>
      <c r="I54" s="101"/>
    </row>
    <row r="55" spans="2:9" ht="12.75" customHeight="1" x14ac:dyDescent="0.25">
      <c r="B55" s="101" t="s">
        <v>39</v>
      </c>
      <c r="C55" s="101"/>
      <c r="D55" s="100" t="b">
        <v>0</v>
      </c>
      <c r="E55" s="101"/>
      <c r="F55" s="101" t="s">
        <v>37</v>
      </c>
      <c r="G55" s="101" t="s">
        <v>37</v>
      </c>
      <c r="H55" s="101"/>
      <c r="I55" s="101"/>
    </row>
    <row r="56" spans="2:9" ht="12.75" customHeight="1" x14ac:dyDescent="0.25">
      <c r="B56" s="105" t="s">
        <v>40</v>
      </c>
      <c r="C56" s="101"/>
      <c r="D56" s="99"/>
      <c r="E56" s="101"/>
      <c r="F56" s="101" t="s">
        <v>37</v>
      </c>
      <c r="G56" s="101" t="s">
        <v>37</v>
      </c>
      <c r="H56" s="101"/>
      <c r="I56" s="101"/>
    </row>
    <row r="57" spans="2:9" ht="12.75" customHeight="1" x14ac:dyDescent="0.25">
      <c r="B57" s="105" t="s">
        <v>41</v>
      </c>
      <c r="C57" s="101"/>
      <c r="D57" s="99"/>
      <c r="E57" s="101"/>
      <c r="F57" s="101" t="s">
        <v>37</v>
      </c>
      <c r="G57" s="101" t="s">
        <v>37</v>
      </c>
      <c r="H57" s="101"/>
      <c r="I57" s="101"/>
    </row>
    <row r="58" spans="2:9" ht="12.75" customHeight="1" x14ac:dyDescent="0.25">
      <c r="B58" s="105" t="s">
        <v>44</v>
      </c>
      <c r="C58" s="101"/>
      <c r="D58" s="99"/>
      <c r="E58" s="101"/>
      <c r="F58" s="101" t="s">
        <v>37</v>
      </c>
      <c r="G58" s="101" t="s">
        <v>37</v>
      </c>
      <c r="H58" s="101"/>
      <c r="I58" s="101"/>
    </row>
    <row r="59" spans="2:9" ht="12.75" customHeight="1" x14ac:dyDescent="0.25">
      <c r="B59" s="101" t="s">
        <v>42</v>
      </c>
      <c r="C59" s="101"/>
      <c r="D59" s="100" t="b">
        <v>0</v>
      </c>
      <c r="E59" s="101"/>
      <c r="F59" s="101" t="s">
        <v>37</v>
      </c>
      <c r="G59" s="101" t="s">
        <v>37</v>
      </c>
      <c r="H59" s="101"/>
      <c r="I59" s="101"/>
    </row>
    <row r="60" spans="2:9" ht="12.75" customHeight="1" x14ac:dyDescent="0.25">
      <c r="B60" s="101" t="s">
        <v>43</v>
      </c>
      <c r="C60" s="101"/>
      <c r="D60" s="100" t="b">
        <v>0</v>
      </c>
      <c r="E60" s="101"/>
      <c r="F60" s="101" t="s">
        <v>37</v>
      </c>
      <c r="G60" s="101" t="s">
        <v>37</v>
      </c>
      <c r="H60" s="101"/>
      <c r="I60" s="101"/>
    </row>
    <row r="61" spans="2:9" ht="12.75" customHeight="1" x14ac:dyDescent="0.25">
      <c r="B61" s="105" t="s">
        <v>46</v>
      </c>
      <c r="C61" s="101"/>
      <c r="D61" s="100" t="b">
        <v>0</v>
      </c>
      <c r="E61" s="101"/>
      <c r="F61" s="101" t="s">
        <v>37</v>
      </c>
      <c r="G61" s="101" t="s">
        <v>45</v>
      </c>
      <c r="H61" s="101"/>
      <c r="I61" s="101"/>
    </row>
    <row r="62" spans="2:9" ht="12.75" customHeight="1" x14ac:dyDescent="0.25">
      <c r="B62" s="105" t="s">
        <v>47</v>
      </c>
      <c r="C62" s="101"/>
      <c r="D62" s="99"/>
      <c r="E62" s="101"/>
      <c r="F62" s="101" t="s">
        <v>37</v>
      </c>
      <c r="G62" s="101" t="s">
        <v>45</v>
      </c>
      <c r="H62" s="101"/>
      <c r="I62" s="101"/>
    </row>
    <row r="63" spans="2:9" ht="12.75" customHeight="1" x14ac:dyDescent="0.25">
      <c r="B63" s="105" t="s">
        <v>48</v>
      </c>
      <c r="C63" s="101"/>
      <c r="D63" s="99"/>
      <c r="E63" s="101"/>
      <c r="F63" s="101" t="s">
        <v>37</v>
      </c>
      <c r="G63" s="101" t="s">
        <v>45</v>
      </c>
      <c r="H63" s="101"/>
      <c r="I63" s="101"/>
    </row>
    <row r="64" spans="2:9" ht="12.75" customHeight="1" x14ac:dyDescent="0.25">
      <c r="B64" s="105" t="s">
        <v>49</v>
      </c>
      <c r="C64" s="101"/>
      <c r="D64" s="100" t="b">
        <v>0</v>
      </c>
      <c r="E64" s="101"/>
      <c r="F64" s="101" t="s">
        <v>37</v>
      </c>
      <c r="G64" s="101" t="s">
        <v>45</v>
      </c>
      <c r="H64" s="101"/>
      <c r="I64" s="101"/>
    </row>
    <row r="65" spans="2:9" ht="12.75" customHeight="1" x14ac:dyDescent="0.25">
      <c r="B65" s="105" t="s">
        <v>50</v>
      </c>
      <c r="C65" s="101"/>
      <c r="D65" s="99"/>
      <c r="E65" s="101"/>
      <c r="F65" s="101" t="s">
        <v>37</v>
      </c>
      <c r="G65" s="101" t="s">
        <v>45</v>
      </c>
      <c r="H65" s="101"/>
      <c r="I65" s="101"/>
    </row>
    <row r="66" spans="2:9" ht="12.75" customHeight="1" x14ac:dyDescent="0.25">
      <c r="B66" s="101" t="s">
        <v>51</v>
      </c>
      <c r="C66" s="101"/>
      <c r="D66" s="99"/>
      <c r="E66" s="101"/>
      <c r="F66" s="101" t="s">
        <v>37</v>
      </c>
      <c r="G66" s="101" t="s">
        <v>45</v>
      </c>
      <c r="H66" s="101"/>
      <c r="I66" s="101"/>
    </row>
    <row r="67" spans="2:9" ht="12.75" customHeight="1" x14ac:dyDescent="0.25">
      <c r="B67" s="101" t="s">
        <v>52</v>
      </c>
      <c r="C67" s="101"/>
      <c r="D67" s="100" t="b">
        <v>0</v>
      </c>
      <c r="E67" s="101"/>
      <c r="F67" s="101" t="s">
        <v>37</v>
      </c>
      <c r="G67" s="101" t="s">
        <v>45</v>
      </c>
      <c r="H67" s="101"/>
      <c r="I67" s="101"/>
    </row>
    <row r="68" spans="2:9" ht="12.75" customHeight="1" x14ac:dyDescent="0.25">
      <c r="B68" s="101" t="s">
        <v>53</v>
      </c>
      <c r="C68" s="101"/>
      <c r="D68" s="99"/>
      <c r="E68" s="101"/>
      <c r="F68" s="101" t="s">
        <v>37</v>
      </c>
      <c r="G68" s="101" t="s">
        <v>45</v>
      </c>
      <c r="H68" s="101"/>
      <c r="I68" s="101"/>
    </row>
    <row r="69" spans="2:9" x14ac:dyDescent="0.25">
      <c r="B69" s="101" t="s">
        <v>54</v>
      </c>
      <c r="C69" s="101"/>
      <c r="D69" s="99"/>
      <c r="E69" s="101"/>
      <c r="F69" s="101" t="s">
        <v>37</v>
      </c>
      <c r="G69" s="101" t="s">
        <v>45</v>
      </c>
      <c r="H69" s="101"/>
      <c r="I69" s="101"/>
    </row>
    <row r="70" spans="2:9" x14ac:dyDescent="0.25">
      <c r="B70" s="101" t="s">
        <v>96</v>
      </c>
      <c r="C70" s="101"/>
      <c r="D70" s="100" t="b">
        <v>0</v>
      </c>
      <c r="E70" s="101"/>
      <c r="F70" s="101" t="s">
        <v>37</v>
      </c>
      <c r="G70" s="101" t="s">
        <v>55</v>
      </c>
      <c r="H70" s="101"/>
      <c r="I70" s="101"/>
    </row>
    <row r="71" spans="2:9" x14ac:dyDescent="0.25">
      <c r="B71" s="101" t="s">
        <v>57</v>
      </c>
      <c r="C71" s="101"/>
      <c r="D71" s="100" t="b">
        <v>0</v>
      </c>
      <c r="E71" s="101"/>
      <c r="F71" s="101" t="s">
        <v>37</v>
      </c>
      <c r="G71" s="101" t="s">
        <v>55</v>
      </c>
      <c r="H71" s="101"/>
      <c r="I71" s="101"/>
    </row>
    <row r="72" spans="2:9" x14ac:dyDescent="0.25">
      <c r="B72" s="101" t="s">
        <v>58</v>
      </c>
      <c r="C72" s="101"/>
      <c r="D72" s="100" t="b">
        <v>0</v>
      </c>
      <c r="E72" s="101"/>
      <c r="F72" s="101" t="s">
        <v>37</v>
      </c>
      <c r="G72" s="101" t="s">
        <v>55</v>
      </c>
      <c r="H72" s="101"/>
      <c r="I72" s="101"/>
    </row>
    <row r="73" spans="2:9" x14ac:dyDescent="0.25">
      <c r="B73" s="101" t="s">
        <v>59</v>
      </c>
      <c r="C73" s="101"/>
      <c r="D73" s="100" t="b">
        <v>0</v>
      </c>
      <c r="E73" s="101"/>
      <c r="F73" s="101" t="s">
        <v>37</v>
      </c>
      <c r="G73" s="101" t="s">
        <v>55</v>
      </c>
      <c r="H73" s="101"/>
      <c r="I73" s="101"/>
    </row>
    <row r="74" spans="2:9" x14ac:dyDescent="0.25">
      <c r="B74" s="101" t="s">
        <v>60</v>
      </c>
      <c r="C74" s="101"/>
      <c r="D74" s="100" t="b">
        <v>0</v>
      </c>
      <c r="E74" s="101"/>
      <c r="F74" s="101" t="s">
        <v>37</v>
      </c>
      <c r="G74" s="101" t="s">
        <v>55</v>
      </c>
      <c r="H74" s="101"/>
      <c r="I74" s="101"/>
    </row>
    <row r="75" spans="2:9" x14ac:dyDescent="0.25">
      <c r="B75" s="101" t="s">
        <v>61</v>
      </c>
      <c r="C75" s="101"/>
      <c r="D75" s="99"/>
      <c r="E75" s="101"/>
      <c r="F75" s="101" t="s">
        <v>37</v>
      </c>
      <c r="G75" s="101" t="s">
        <v>55</v>
      </c>
      <c r="H75" s="101"/>
      <c r="I75" s="101"/>
    </row>
    <row r="76" spans="2:9" x14ac:dyDescent="0.25">
      <c r="B76" s="101" t="s">
        <v>63</v>
      </c>
      <c r="C76" s="101"/>
      <c r="D76" s="100" t="b">
        <v>0</v>
      </c>
      <c r="E76" s="101"/>
      <c r="F76" s="101" t="s">
        <v>37</v>
      </c>
      <c r="G76" s="101" t="s">
        <v>55</v>
      </c>
      <c r="H76" s="101"/>
      <c r="I76" s="101"/>
    </row>
    <row r="77" spans="2:9" x14ac:dyDescent="0.25">
      <c r="B77" s="101" t="s">
        <v>62</v>
      </c>
      <c r="C77" s="101"/>
      <c r="D77" s="100" t="b">
        <v>0</v>
      </c>
      <c r="E77" s="101"/>
      <c r="F77" s="101" t="s">
        <v>37</v>
      </c>
      <c r="G77" s="101" t="s">
        <v>55</v>
      </c>
      <c r="H77" s="101"/>
      <c r="I77" s="101"/>
    </row>
    <row r="78" spans="2:9" x14ac:dyDescent="0.25">
      <c r="B78" s="101" t="s">
        <v>65</v>
      </c>
      <c r="C78" s="101"/>
      <c r="D78" s="100" t="b">
        <v>0</v>
      </c>
      <c r="E78" s="101"/>
      <c r="F78" s="101" t="s">
        <v>37</v>
      </c>
      <c r="G78" s="101" t="s">
        <v>55</v>
      </c>
      <c r="H78" s="101"/>
      <c r="I78" s="101"/>
    </row>
    <row r="79" spans="2:9" x14ac:dyDescent="0.25">
      <c r="B79" s="101" t="s">
        <v>66</v>
      </c>
      <c r="C79" s="101"/>
      <c r="D79" s="100" t="b">
        <v>0</v>
      </c>
      <c r="E79" s="101"/>
      <c r="F79" s="101" t="s">
        <v>37</v>
      </c>
      <c r="G79" s="101" t="s">
        <v>55</v>
      </c>
      <c r="H79" s="101"/>
      <c r="I79" s="101"/>
    </row>
    <row r="80" spans="2:9" x14ac:dyDescent="0.25">
      <c r="B80" s="101" t="s">
        <v>67</v>
      </c>
      <c r="C80" s="101"/>
      <c r="D80" s="100" t="b">
        <v>0</v>
      </c>
      <c r="E80" s="101"/>
      <c r="F80" s="101" t="s">
        <v>37</v>
      </c>
      <c r="G80" s="101" t="s">
        <v>55</v>
      </c>
      <c r="H80" s="101"/>
      <c r="I80" s="101"/>
    </row>
    <row r="81" spans="2:9" x14ac:dyDescent="0.25">
      <c r="B81" s="101" t="s">
        <v>68</v>
      </c>
      <c r="C81" s="101"/>
      <c r="D81" s="100" t="b">
        <v>0</v>
      </c>
      <c r="E81" s="101"/>
      <c r="F81" s="101" t="s">
        <v>37</v>
      </c>
      <c r="G81" s="101" t="s">
        <v>55</v>
      </c>
      <c r="H81" s="101"/>
      <c r="I81" s="101"/>
    </row>
    <row r="82" spans="2:9" x14ac:dyDescent="0.25">
      <c r="B82" s="101" t="s">
        <v>69</v>
      </c>
      <c r="C82" s="101"/>
      <c r="D82" s="100" t="b">
        <v>0</v>
      </c>
      <c r="E82" s="101"/>
      <c r="F82" s="101" t="s">
        <v>37</v>
      </c>
      <c r="G82" s="101" t="s">
        <v>55</v>
      </c>
      <c r="H82" s="101"/>
      <c r="I82" s="101"/>
    </row>
    <row r="83" spans="2:9" x14ac:dyDescent="0.25">
      <c r="B83" s="101" t="s">
        <v>70</v>
      </c>
      <c r="C83" s="101"/>
      <c r="D83" s="100" t="b">
        <v>0</v>
      </c>
      <c r="E83" s="101"/>
      <c r="F83" s="101" t="s">
        <v>37</v>
      </c>
      <c r="G83" s="101" t="s">
        <v>55</v>
      </c>
      <c r="H83" s="101"/>
      <c r="I83" s="101"/>
    </row>
    <row r="84" spans="2:9" x14ac:dyDescent="0.25">
      <c r="B84" s="101" t="s">
        <v>71</v>
      </c>
      <c r="C84" s="101"/>
      <c r="D84" s="100" t="b">
        <v>0</v>
      </c>
      <c r="E84" s="101"/>
      <c r="F84" s="101" t="s">
        <v>37</v>
      </c>
      <c r="G84" s="101" t="s">
        <v>55</v>
      </c>
      <c r="H84" s="101"/>
      <c r="I84" s="101"/>
    </row>
    <row r="85" spans="2:9" x14ac:dyDescent="0.25">
      <c r="B85" s="101" t="s">
        <v>72</v>
      </c>
      <c r="C85" s="101"/>
      <c r="D85" s="100" t="b">
        <v>0</v>
      </c>
      <c r="E85" s="101"/>
      <c r="F85" s="101" t="s">
        <v>37</v>
      </c>
      <c r="G85" s="101" t="s">
        <v>55</v>
      </c>
      <c r="H85" s="101"/>
      <c r="I85" s="101"/>
    </row>
    <row r="86" spans="2:9" x14ac:dyDescent="0.25">
      <c r="B86" s="101" t="s">
        <v>73</v>
      </c>
      <c r="C86" s="101"/>
      <c r="D86" s="99"/>
      <c r="E86" s="101"/>
      <c r="F86" s="101" t="s">
        <v>37</v>
      </c>
      <c r="G86" s="101" t="s">
        <v>55</v>
      </c>
      <c r="H86" s="101"/>
      <c r="I86" s="101"/>
    </row>
    <row r="87" spans="2:9" x14ac:dyDescent="0.25">
      <c r="B87" s="101" t="s">
        <v>74</v>
      </c>
      <c r="C87" s="101"/>
      <c r="D87" s="99"/>
      <c r="E87" s="101"/>
      <c r="F87" s="101" t="s">
        <v>37</v>
      </c>
      <c r="G87" s="101" t="s">
        <v>55</v>
      </c>
      <c r="H87" s="101"/>
      <c r="I87" s="101"/>
    </row>
    <row r="88" spans="2:9" x14ac:dyDescent="0.25">
      <c r="B88" s="105" t="s">
        <v>75</v>
      </c>
      <c r="C88" s="101"/>
      <c r="D88" s="99"/>
      <c r="E88" s="101"/>
      <c r="F88" s="101" t="s">
        <v>37</v>
      </c>
      <c r="G88" s="101" t="s">
        <v>55</v>
      </c>
      <c r="H88" s="101"/>
      <c r="I88" s="101"/>
    </row>
    <row r="89" spans="2:9" x14ac:dyDescent="0.25">
      <c r="B89" s="101" t="s">
        <v>5</v>
      </c>
      <c r="C89" s="101"/>
      <c r="D89" s="100" t="b">
        <v>0</v>
      </c>
      <c r="E89" s="101"/>
      <c r="F89" s="101" t="s">
        <v>76</v>
      </c>
      <c r="G89" s="101" t="s">
        <v>76</v>
      </c>
      <c r="H89" s="101"/>
      <c r="I89" s="101"/>
    </row>
    <row r="90" spans="2:9" x14ac:dyDescent="0.25">
      <c r="B90" s="101" t="s">
        <v>38</v>
      </c>
      <c r="C90" s="101"/>
      <c r="D90" s="100" t="b">
        <v>0</v>
      </c>
      <c r="E90" s="101"/>
      <c r="F90" s="101" t="s">
        <v>76</v>
      </c>
      <c r="G90" s="101" t="s">
        <v>76</v>
      </c>
      <c r="H90" s="101"/>
      <c r="I90" s="101"/>
    </row>
    <row r="91" spans="2:9" x14ac:dyDescent="0.25">
      <c r="B91" s="101" t="s">
        <v>40</v>
      </c>
      <c r="C91" s="101"/>
      <c r="D91" s="99"/>
      <c r="E91" s="101"/>
      <c r="F91" s="101" t="s">
        <v>76</v>
      </c>
      <c r="G91" s="101" t="s">
        <v>76</v>
      </c>
      <c r="H91" s="101"/>
      <c r="I91" s="101"/>
    </row>
    <row r="92" spans="2:9" x14ac:dyDescent="0.25">
      <c r="B92" s="101" t="s">
        <v>41</v>
      </c>
      <c r="C92" s="101"/>
      <c r="D92" s="99"/>
      <c r="E92" s="101"/>
      <c r="F92" s="101" t="s">
        <v>76</v>
      </c>
      <c r="G92" s="101" t="s">
        <v>76</v>
      </c>
      <c r="H92" s="101"/>
      <c r="I92" s="101"/>
    </row>
    <row r="93" spans="2:9" x14ac:dyDescent="0.25">
      <c r="B93" s="101" t="s">
        <v>77</v>
      </c>
      <c r="C93" s="101"/>
      <c r="D93" s="100" t="b">
        <v>0</v>
      </c>
      <c r="E93" s="101"/>
      <c r="F93" s="101" t="s">
        <v>76</v>
      </c>
      <c r="G93" s="101" t="s">
        <v>76</v>
      </c>
      <c r="H93" s="101"/>
      <c r="I93" s="101"/>
    </row>
    <row r="94" spans="2:9" x14ac:dyDescent="0.25">
      <c r="B94" s="101" t="s">
        <v>78</v>
      </c>
      <c r="C94" s="101"/>
      <c r="D94" s="100" t="b">
        <v>0</v>
      </c>
      <c r="E94" s="101"/>
      <c r="F94" s="101" t="s">
        <v>76</v>
      </c>
      <c r="G94" s="101" t="s">
        <v>76</v>
      </c>
      <c r="H94" s="101"/>
      <c r="I94" s="101"/>
    </row>
    <row r="95" spans="2:9" x14ac:dyDescent="0.25">
      <c r="B95" s="101" t="s">
        <v>79</v>
      </c>
      <c r="C95" s="101"/>
      <c r="D95" s="100" t="b">
        <v>0</v>
      </c>
      <c r="E95" s="101"/>
      <c r="F95" s="101" t="s">
        <v>76</v>
      </c>
      <c r="G95" s="101" t="s">
        <v>76</v>
      </c>
      <c r="H95" s="101"/>
      <c r="I95" s="101"/>
    </row>
    <row r="96" spans="2:9" x14ac:dyDescent="0.25">
      <c r="B96" s="101" t="s">
        <v>44</v>
      </c>
      <c r="C96" s="101"/>
      <c r="D96" s="99"/>
      <c r="E96" s="101"/>
      <c r="F96" s="101" t="s">
        <v>76</v>
      </c>
      <c r="G96" s="101" t="s">
        <v>76</v>
      </c>
      <c r="H96" s="101"/>
      <c r="I96" s="101"/>
    </row>
    <row r="97" spans="2:9" x14ac:dyDescent="0.25">
      <c r="B97" s="101" t="s">
        <v>166</v>
      </c>
      <c r="C97" s="101"/>
      <c r="D97" s="100" t="b">
        <v>0</v>
      </c>
      <c r="E97" s="101"/>
      <c r="F97" s="101" t="s">
        <v>76</v>
      </c>
      <c r="G97" s="101" t="s">
        <v>76</v>
      </c>
      <c r="H97" s="101"/>
      <c r="I97" s="101"/>
    </row>
    <row r="98" spans="2:9" x14ac:dyDescent="0.25">
      <c r="B98" s="101" t="s">
        <v>167</v>
      </c>
      <c r="C98" s="101"/>
      <c r="D98" s="100" t="b">
        <v>0</v>
      </c>
      <c r="E98" s="101"/>
      <c r="F98" s="101" t="s">
        <v>76</v>
      </c>
      <c r="G98" s="101" t="s">
        <v>76</v>
      </c>
      <c r="H98" s="101"/>
      <c r="I98" s="101"/>
    </row>
    <row r="99" spans="2:9" x14ac:dyDescent="0.25">
      <c r="B99" s="101" t="s">
        <v>168</v>
      </c>
      <c r="C99" s="101"/>
      <c r="D99" s="100" t="b">
        <v>0</v>
      </c>
      <c r="E99" s="101"/>
      <c r="F99" s="101" t="s">
        <v>76</v>
      </c>
      <c r="G99" s="101" t="s">
        <v>76</v>
      </c>
      <c r="H99" s="101"/>
      <c r="I99" s="101"/>
    </row>
    <row r="100" spans="2:9" x14ac:dyDescent="0.25">
      <c r="B100" s="101" t="s">
        <v>169</v>
      </c>
      <c r="C100" s="101"/>
      <c r="D100" s="100" t="b">
        <v>0</v>
      </c>
      <c r="E100" s="101"/>
      <c r="F100" s="101" t="s">
        <v>76</v>
      </c>
      <c r="G100" s="101" t="s">
        <v>76</v>
      </c>
      <c r="H100" s="101"/>
      <c r="I100" s="101"/>
    </row>
    <row r="101" spans="2:9" x14ac:dyDescent="0.25">
      <c r="B101" s="101" t="s">
        <v>170</v>
      </c>
      <c r="C101" s="101"/>
      <c r="D101" s="100" t="b">
        <v>0</v>
      </c>
      <c r="E101" s="101"/>
      <c r="F101" s="101" t="s">
        <v>76</v>
      </c>
      <c r="G101" s="101" t="s">
        <v>76</v>
      </c>
      <c r="H101" s="101"/>
      <c r="I101" s="101"/>
    </row>
    <row r="102" spans="2:9" x14ac:dyDescent="0.25">
      <c r="B102" s="101" t="s">
        <v>171</v>
      </c>
      <c r="C102" s="101"/>
      <c r="D102" s="100" t="b">
        <v>0</v>
      </c>
      <c r="E102" s="101"/>
      <c r="F102" s="101" t="s">
        <v>76</v>
      </c>
      <c r="G102" s="101" t="s">
        <v>76</v>
      </c>
      <c r="H102" s="101"/>
      <c r="I102" s="101"/>
    </row>
    <row r="103" spans="2:9" x14ac:dyDescent="0.25">
      <c r="B103" s="105" t="s">
        <v>147</v>
      </c>
      <c r="C103" s="101"/>
      <c r="D103" s="99"/>
      <c r="E103" s="101"/>
      <c r="F103" s="101" t="s">
        <v>76</v>
      </c>
      <c r="G103" s="101" t="s">
        <v>76</v>
      </c>
      <c r="H103" s="101"/>
      <c r="I103" s="101"/>
    </row>
    <row r="104" spans="2:9" x14ac:dyDescent="0.25">
      <c r="B104" s="101" t="s">
        <v>172</v>
      </c>
      <c r="C104" s="101"/>
      <c r="D104" s="100" t="b">
        <v>0</v>
      </c>
      <c r="E104" s="101"/>
      <c r="F104" s="101" t="s">
        <v>76</v>
      </c>
      <c r="G104" s="101" t="s">
        <v>76</v>
      </c>
      <c r="H104" s="101"/>
      <c r="I104" s="101"/>
    </row>
    <row r="105" spans="2:9" x14ac:dyDescent="0.25">
      <c r="B105" s="101" t="s">
        <v>173</v>
      </c>
      <c r="C105" s="101"/>
      <c r="D105" s="100" t="b">
        <v>0</v>
      </c>
      <c r="E105" s="101"/>
      <c r="F105" s="101" t="s">
        <v>76</v>
      </c>
      <c r="G105" s="101" t="s">
        <v>76</v>
      </c>
      <c r="H105" s="101"/>
      <c r="I105" s="101"/>
    </row>
    <row r="106" spans="2:9" x14ac:dyDescent="0.25">
      <c r="B106" s="101" t="s">
        <v>174</v>
      </c>
      <c r="C106" s="101"/>
      <c r="D106" s="100" t="b">
        <v>0</v>
      </c>
      <c r="E106" s="101"/>
      <c r="F106" s="101" t="s">
        <v>76</v>
      </c>
      <c r="G106" s="101" t="s">
        <v>76</v>
      </c>
      <c r="H106" s="101"/>
      <c r="I106" s="101"/>
    </row>
    <row r="107" spans="2:9" x14ac:dyDescent="0.25">
      <c r="B107" s="101" t="s">
        <v>175</v>
      </c>
      <c r="C107" s="101"/>
      <c r="D107" s="100" t="b">
        <v>0</v>
      </c>
      <c r="E107" s="101"/>
      <c r="F107" s="101" t="s">
        <v>76</v>
      </c>
      <c r="G107" s="101" t="s">
        <v>76</v>
      </c>
      <c r="H107" s="101"/>
      <c r="I107" s="101"/>
    </row>
    <row r="108" spans="2:9" x14ac:dyDescent="0.25">
      <c r="B108" s="101" t="s">
        <v>176</v>
      </c>
      <c r="C108" s="101"/>
      <c r="D108" s="100" t="b">
        <v>0</v>
      </c>
      <c r="E108" s="101"/>
      <c r="F108" s="101" t="s">
        <v>76</v>
      </c>
      <c r="G108" s="101" t="s">
        <v>76</v>
      </c>
      <c r="H108" s="101"/>
      <c r="I108" s="101"/>
    </row>
    <row r="109" spans="2:9" x14ac:dyDescent="0.25">
      <c r="B109" s="101" t="s">
        <v>177</v>
      </c>
      <c r="C109" s="101"/>
      <c r="D109" s="100" t="b">
        <v>0</v>
      </c>
      <c r="E109" s="101"/>
      <c r="F109" s="101" t="s">
        <v>76</v>
      </c>
      <c r="G109" s="101" t="s">
        <v>76</v>
      </c>
      <c r="H109" s="101"/>
      <c r="I109" s="101"/>
    </row>
    <row r="110" spans="2:9" x14ac:dyDescent="0.25">
      <c r="B110" s="101" t="s">
        <v>81</v>
      </c>
      <c r="C110" s="101"/>
      <c r="D110" s="99"/>
      <c r="E110" s="101"/>
      <c r="F110" s="101" t="s">
        <v>76</v>
      </c>
      <c r="G110" s="101" t="s">
        <v>76</v>
      </c>
      <c r="H110" s="101"/>
      <c r="I110" s="101"/>
    </row>
    <row r="111" spans="2:9" x14ac:dyDescent="0.25">
      <c r="B111" s="101" t="s">
        <v>46</v>
      </c>
      <c r="C111" s="101"/>
      <c r="D111" s="100" t="b">
        <v>0</v>
      </c>
      <c r="E111" s="101"/>
      <c r="F111" s="101" t="s">
        <v>76</v>
      </c>
      <c r="G111" s="101" t="s">
        <v>45</v>
      </c>
      <c r="H111" s="101"/>
      <c r="I111" s="101"/>
    </row>
    <row r="112" spans="2:9" x14ac:dyDescent="0.25">
      <c r="B112" s="101" t="s">
        <v>53</v>
      </c>
      <c r="C112" s="101"/>
      <c r="D112" s="99"/>
      <c r="E112" s="101"/>
      <c r="F112" s="101" t="s">
        <v>76</v>
      </c>
      <c r="G112" s="101" t="s">
        <v>45</v>
      </c>
      <c r="H112" s="101"/>
      <c r="I112" s="101"/>
    </row>
    <row r="113" spans="2:9" x14ac:dyDescent="0.25">
      <c r="B113" s="101" t="s">
        <v>48</v>
      </c>
      <c r="C113" s="101"/>
      <c r="D113" s="99"/>
      <c r="E113" s="101"/>
      <c r="F113" s="101" t="s">
        <v>76</v>
      </c>
      <c r="G113" s="101" t="s">
        <v>45</v>
      </c>
      <c r="H113" s="101"/>
      <c r="I113" s="101"/>
    </row>
    <row r="114" spans="2:9" x14ac:dyDescent="0.25">
      <c r="B114" s="101" t="s">
        <v>49</v>
      </c>
      <c r="C114" s="101"/>
      <c r="D114" s="100" t="b">
        <v>0</v>
      </c>
      <c r="E114" s="101"/>
      <c r="F114" s="101" t="s">
        <v>76</v>
      </c>
      <c r="G114" s="101" t="s">
        <v>45</v>
      </c>
      <c r="H114" s="101"/>
      <c r="I114" s="101"/>
    </row>
    <row r="115" spans="2:9" x14ac:dyDescent="0.25">
      <c r="B115" s="101" t="s">
        <v>51</v>
      </c>
      <c r="C115" s="101"/>
      <c r="D115" s="99"/>
      <c r="E115" s="101"/>
      <c r="F115" s="101" t="s">
        <v>76</v>
      </c>
      <c r="G115" s="101" t="s">
        <v>45</v>
      </c>
      <c r="H115" s="101"/>
      <c r="I115" s="101"/>
    </row>
    <row r="116" spans="2:9" x14ac:dyDescent="0.25">
      <c r="B116" s="101" t="s">
        <v>178</v>
      </c>
      <c r="C116" s="101"/>
      <c r="D116" s="100" t="b">
        <v>0</v>
      </c>
      <c r="E116" s="101"/>
      <c r="F116" s="101" t="s">
        <v>76</v>
      </c>
      <c r="G116" s="101" t="s">
        <v>45</v>
      </c>
      <c r="H116" s="101"/>
      <c r="I116" s="101"/>
    </row>
    <row r="117" spans="2:9" x14ac:dyDescent="0.25">
      <c r="B117" s="101" t="s">
        <v>179</v>
      </c>
      <c r="C117" s="101"/>
      <c r="D117" s="99"/>
      <c r="E117" s="101"/>
      <c r="F117" s="101" t="s">
        <v>76</v>
      </c>
      <c r="G117" s="101" t="s">
        <v>45</v>
      </c>
      <c r="H117" s="101"/>
      <c r="I117" s="101"/>
    </row>
    <row r="118" spans="2:9" x14ac:dyDescent="0.25">
      <c r="B118" s="101" t="s">
        <v>82</v>
      </c>
      <c r="C118" s="101"/>
      <c r="D118" s="99"/>
      <c r="E118" s="101"/>
      <c r="F118" s="101" t="s">
        <v>76</v>
      </c>
      <c r="G118" s="101" t="s">
        <v>45</v>
      </c>
      <c r="H118" s="101"/>
      <c r="I118" s="101"/>
    </row>
    <row r="119" spans="2:9" x14ac:dyDescent="0.25">
      <c r="B119" s="101" t="s">
        <v>180</v>
      </c>
      <c r="C119" s="101"/>
      <c r="D119" s="100" t="b">
        <v>0</v>
      </c>
      <c r="E119" s="101"/>
      <c r="F119" s="101" t="s">
        <v>76</v>
      </c>
      <c r="G119" s="101" t="s">
        <v>45</v>
      </c>
      <c r="H119" s="101"/>
      <c r="I119" s="101"/>
    </row>
    <row r="120" spans="2:9" x14ac:dyDescent="0.25">
      <c r="B120" s="101" t="s">
        <v>181</v>
      </c>
      <c r="C120" s="101"/>
      <c r="D120" s="100" t="b">
        <v>0</v>
      </c>
      <c r="E120" s="101"/>
      <c r="F120" s="101" t="s">
        <v>76</v>
      </c>
      <c r="G120" s="101" t="s">
        <v>45</v>
      </c>
      <c r="H120" s="101"/>
      <c r="I120" s="101"/>
    </row>
    <row r="121" spans="2:9" x14ac:dyDescent="0.25">
      <c r="B121" s="101" t="s">
        <v>83</v>
      </c>
      <c r="C121" s="101"/>
      <c r="D121" s="99"/>
      <c r="E121" s="101"/>
      <c r="F121" s="101" t="s">
        <v>76</v>
      </c>
      <c r="G121" s="101" t="s">
        <v>45</v>
      </c>
      <c r="H121" s="101"/>
      <c r="I121" s="101"/>
    </row>
    <row r="122" spans="2:9" x14ac:dyDescent="0.25">
      <c r="B122" s="101" t="s">
        <v>84</v>
      </c>
      <c r="C122" s="101"/>
      <c r="D122" s="99"/>
      <c r="E122" s="101"/>
      <c r="F122" s="101" t="s">
        <v>76</v>
      </c>
      <c r="G122" s="101" t="s">
        <v>45</v>
      </c>
      <c r="H122" s="101"/>
      <c r="I122" s="101"/>
    </row>
    <row r="123" spans="2:9" x14ac:dyDescent="0.25">
      <c r="B123" s="101" t="s">
        <v>86</v>
      </c>
      <c r="C123" s="101"/>
      <c r="D123" s="100" t="b">
        <v>0</v>
      </c>
      <c r="E123" s="101"/>
      <c r="F123" s="101" t="s">
        <v>76</v>
      </c>
      <c r="G123" s="101" t="s">
        <v>85</v>
      </c>
      <c r="H123" s="101"/>
      <c r="I123" s="101"/>
    </row>
    <row r="124" spans="2:9" x14ac:dyDescent="0.25">
      <c r="B124" s="101" t="s">
        <v>87</v>
      </c>
      <c r="C124" s="101"/>
      <c r="D124" s="100" t="b">
        <v>0</v>
      </c>
      <c r="E124" s="101"/>
      <c r="F124" s="101" t="s">
        <v>76</v>
      </c>
      <c r="G124" s="101" t="s">
        <v>85</v>
      </c>
      <c r="H124" s="101"/>
      <c r="I124" s="101"/>
    </row>
    <row r="125" spans="2:9" x14ac:dyDescent="0.25">
      <c r="B125" s="101" t="s">
        <v>88</v>
      </c>
      <c r="C125" s="101"/>
      <c r="D125" s="100" t="b">
        <v>0</v>
      </c>
      <c r="E125" s="101"/>
      <c r="F125" s="101" t="s">
        <v>76</v>
      </c>
      <c r="G125" s="101" t="s">
        <v>85</v>
      </c>
      <c r="H125" s="101"/>
      <c r="I125" s="101"/>
    </row>
    <row r="126" spans="2:9" x14ac:dyDescent="0.25">
      <c r="B126" s="101" t="s">
        <v>89</v>
      </c>
      <c r="C126" s="101"/>
      <c r="D126" s="100" t="b">
        <v>0</v>
      </c>
      <c r="E126" s="101"/>
      <c r="F126" s="101" t="s">
        <v>76</v>
      </c>
      <c r="G126" s="101" t="s">
        <v>85</v>
      </c>
      <c r="H126" s="101"/>
      <c r="I126" s="101"/>
    </row>
    <row r="127" spans="2:9" x14ac:dyDescent="0.25">
      <c r="B127" s="101" t="s">
        <v>90</v>
      </c>
      <c r="C127" s="101"/>
      <c r="D127" s="100" t="b">
        <v>0</v>
      </c>
      <c r="E127" s="101"/>
      <c r="F127" s="101" t="s">
        <v>76</v>
      </c>
      <c r="G127" s="101" t="s">
        <v>85</v>
      </c>
      <c r="H127" s="101"/>
      <c r="I127" s="101"/>
    </row>
    <row r="128" spans="2:9" x14ac:dyDescent="0.25">
      <c r="B128" s="101" t="s">
        <v>52</v>
      </c>
      <c r="C128" s="101"/>
      <c r="D128" s="100" t="b">
        <v>0</v>
      </c>
      <c r="E128" s="101"/>
      <c r="F128" s="101" t="s">
        <v>76</v>
      </c>
      <c r="G128" s="101" t="s">
        <v>85</v>
      </c>
      <c r="H128" s="101"/>
      <c r="I128" s="101"/>
    </row>
    <row r="129" spans="2:9" x14ac:dyDescent="0.25">
      <c r="B129" s="101" t="s">
        <v>91</v>
      </c>
      <c r="C129" s="101"/>
      <c r="D129" s="99"/>
      <c r="E129" s="101"/>
      <c r="F129" s="101" t="s">
        <v>76</v>
      </c>
      <c r="G129" s="101" t="s">
        <v>85</v>
      </c>
      <c r="H129" s="101"/>
      <c r="I129" s="101"/>
    </row>
    <row r="130" spans="2:9" x14ac:dyDescent="0.25">
      <c r="B130" s="101" t="s">
        <v>5</v>
      </c>
      <c r="C130" s="101"/>
      <c r="D130" s="100" t="b">
        <v>0</v>
      </c>
      <c r="E130" s="101"/>
      <c r="F130" s="101" t="s">
        <v>100</v>
      </c>
      <c r="G130" s="101" t="s">
        <v>100</v>
      </c>
      <c r="H130" s="101"/>
      <c r="I130" s="101"/>
    </row>
    <row r="131" spans="2:9" x14ac:dyDescent="0.25">
      <c r="B131" s="101" t="s">
        <v>38</v>
      </c>
      <c r="C131" s="101"/>
      <c r="D131" s="100" t="b">
        <v>0</v>
      </c>
      <c r="E131" s="101"/>
      <c r="F131" s="101" t="s">
        <v>100</v>
      </c>
      <c r="G131" s="101" t="s">
        <v>100</v>
      </c>
      <c r="H131" s="101"/>
      <c r="I131" s="101"/>
    </row>
    <row r="132" spans="2:9" x14ac:dyDescent="0.25">
      <c r="B132" s="101" t="s">
        <v>101</v>
      </c>
      <c r="C132" s="101"/>
      <c r="D132" s="99"/>
      <c r="E132" s="101"/>
      <c r="F132" s="101" t="s">
        <v>100</v>
      </c>
      <c r="G132" s="101" t="s">
        <v>100</v>
      </c>
      <c r="H132" s="101"/>
      <c r="I132" s="101"/>
    </row>
    <row r="133" spans="2:9" x14ac:dyDescent="0.25">
      <c r="B133" s="101" t="s">
        <v>41</v>
      </c>
      <c r="C133" s="101"/>
      <c r="D133" s="99"/>
      <c r="E133" s="101"/>
      <c r="F133" s="101" t="s">
        <v>100</v>
      </c>
      <c r="G133" s="101" t="s">
        <v>100</v>
      </c>
      <c r="H133" s="101"/>
      <c r="I133" s="101"/>
    </row>
    <row r="134" spans="2:9" x14ac:dyDescent="0.25">
      <c r="B134" s="101" t="s">
        <v>44</v>
      </c>
      <c r="C134" s="101"/>
      <c r="D134" s="99"/>
      <c r="E134" s="101"/>
      <c r="F134" s="101" t="s">
        <v>100</v>
      </c>
      <c r="G134" s="101" t="s">
        <v>100</v>
      </c>
      <c r="H134" s="101"/>
      <c r="I134" s="101"/>
    </row>
    <row r="135" spans="2:9" x14ac:dyDescent="0.25">
      <c r="B135" s="101" t="s">
        <v>46</v>
      </c>
      <c r="C135" s="101"/>
      <c r="D135" s="100" t="b">
        <v>0</v>
      </c>
      <c r="E135" s="101"/>
      <c r="F135" s="101" t="s">
        <v>100</v>
      </c>
      <c r="G135" s="101" t="s">
        <v>45</v>
      </c>
      <c r="H135" s="101"/>
      <c r="I135" s="101"/>
    </row>
    <row r="136" spans="2:9" x14ac:dyDescent="0.25">
      <c r="B136" s="101" t="s">
        <v>47</v>
      </c>
      <c r="C136" s="101"/>
      <c r="D136" s="99"/>
      <c r="E136" s="101"/>
      <c r="F136" s="101" t="s">
        <v>100</v>
      </c>
      <c r="G136" s="101" t="s">
        <v>45</v>
      </c>
      <c r="H136" s="101"/>
      <c r="I136" s="101"/>
    </row>
    <row r="137" spans="2:9" x14ac:dyDescent="0.25">
      <c r="B137" s="101" t="s">
        <v>48</v>
      </c>
      <c r="C137" s="101"/>
      <c r="D137" s="99"/>
      <c r="E137" s="101"/>
      <c r="F137" s="101" t="s">
        <v>100</v>
      </c>
      <c r="G137" s="101" t="s">
        <v>45</v>
      </c>
      <c r="H137" s="101"/>
      <c r="I137" s="101"/>
    </row>
    <row r="138" spans="2:9" x14ac:dyDescent="0.25">
      <c r="B138" s="101" t="s">
        <v>49</v>
      </c>
      <c r="C138" s="101"/>
      <c r="D138" s="100" t="b">
        <v>0</v>
      </c>
      <c r="E138" s="101"/>
      <c r="F138" s="101" t="s">
        <v>100</v>
      </c>
      <c r="G138" s="101" t="s">
        <v>45</v>
      </c>
      <c r="H138" s="101"/>
      <c r="I138" s="101"/>
    </row>
    <row r="139" spans="2:9" x14ac:dyDescent="0.25">
      <c r="B139" s="101" t="s">
        <v>94</v>
      </c>
      <c r="C139" s="101"/>
      <c r="D139" s="99"/>
      <c r="E139" s="101"/>
      <c r="F139" s="101" t="s">
        <v>100</v>
      </c>
      <c r="G139" s="101" t="s">
        <v>45</v>
      </c>
      <c r="H139" s="101"/>
      <c r="I139" s="101"/>
    </row>
    <row r="140" spans="2:9" x14ac:dyDescent="0.25">
      <c r="B140" s="101" t="s">
        <v>51</v>
      </c>
      <c r="C140" s="101"/>
      <c r="D140" s="99"/>
      <c r="E140" s="101"/>
      <c r="F140" s="101" t="s">
        <v>100</v>
      </c>
      <c r="G140" s="101" t="s">
        <v>45</v>
      </c>
      <c r="H140" s="101"/>
      <c r="I140" s="101"/>
    </row>
    <row r="141" spans="2:9" x14ac:dyDescent="0.25">
      <c r="B141" s="101" t="s">
        <v>178</v>
      </c>
      <c r="C141" s="101"/>
      <c r="D141" s="100" t="b">
        <v>0</v>
      </c>
      <c r="E141" s="101"/>
      <c r="F141" s="101" t="s">
        <v>100</v>
      </c>
      <c r="G141" s="101" t="s">
        <v>45</v>
      </c>
      <c r="H141" s="101"/>
      <c r="I141" s="101"/>
    </row>
    <row r="142" spans="2:9" x14ac:dyDescent="0.25">
      <c r="B142" s="101" t="s">
        <v>53</v>
      </c>
      <c r="C142" s="101"/>
      <c r="D142" s="99"/>
      <c r="E142" s="101"/>
      <c r="F142" s="101" t="s">
        <v>100</v>
      </c>
      <c r="G142" s="101" t="s">
        <v>45</v>
      </c>
      <c r="H142" s="101"/>
      <c r="I142" s="101"/>
    </row>
    <row r="143" spans="2:9" x14ac:dyDescent="0.25">
      <c r="B143" s="101" t="s">
        <v>54</v>
      </c>
      <c r="C143" s="101"/>
      <c r="D143" s="99"/>
      <c r="E143" s="101"/>
      <c r="F143" s="101" t="s">
        <v>100</v>
      </c>
      <c r="G143" s="101" t="s">
        <v>45</v>
      </c>
      <c r="H143" s="101"/>
      <c r="I143" s="101"/>
    </row>
    <row r="144" spans="2:9" x14ac:dyDescent="0.25">
      <c r="B144" s="101" t="s">
        <v>102</v>
      </c>
      <c r="C144" s="101"/>
      <c r="D144" s="99"/>
      <c r="E144" s="101"/>
      <c r="F144" s="101" t="s">
        <v>100</v>
      </c>
      <c r="G144" s="101" t="s">
        <v>45</v>
      </c>
      <c r="H144" s="101"/>
      <c r="I144" s="101"/>
    </row>
    <row r="145" spans="2:9" x14ac:dyDescent="0.25">
      <c r="B145" s="101" t="s">
        <v>83</v>
      </c>
      <c r="C145" s="101"/>
      <c r="D145" s="99"/>
      <c r="E145" s="101"/>
      <c r="F145" s="101" t="s">
        <v>100</v>
      </c>
      <c r="G145" s="101" t="s">
        <v>45</v>
      </c>
      <c r="H145" s="101"/>
      <c r="I145" s="101"/>
    </row>
    <row r="146" spans="2:9" x14ac:dyDescent="0.25">
      <c r="B146" s="101" t="s">
        <v>96</v>
      </c>
      <c r="C146" s="101"/>
      <c r="D146" s="100" t="b">
        <v>0</v>
      </c>
      <c r="E146" s="101"/>
      <c r="F146" s="101" t="s">
        <v>100</v>
      </c>
      <c r="G146" s="101" t="s">
        <v>95</v>
      </c>
      <c r="H146" s="101"/>
      <c r="I146" s="101"/>
    </row>
    <row r="147" spans="2:9" x14ac:dyDescent="0.25">
      <c r="B147" s="101" t="s">
        <v>57</v>
      </c>
      <c r="C147" s="101"/>
      <c r="D147" s="100" t="b">
        <v>0</v>
      </c>
      <c r="E147" s="101"/>
      <c r="F147" s="101" t="s">
        <v>100</v>
      </c>
      <c r="G147" s="101" t="s">
        <v>95</v>
      </c>
      <c r="H147" s="101"/>
      <c r="I147" s="101"/>
    </row>
    <row r="148" spans="2:9" x14ac:dyDescent="0.25">
      <c r="B148" s="101" t="s">
        <v>58</v>
      </c>
      <c r="C148" s="101"/>
      <c r="D148" s="100" t="b">
        <v>0</v>
      </c>
      <c r="E148" s="101"/>
      <c r="F148" s="101" t="s">
        <v>100</v>
      </c>
      <c r="G148" s="101" t="s">
        <v>95</v>
      </c>
      <c r="H148" s="101"/>
      <c r="I148" s="101"/>
    </row>
    <row r="149" spans="2:9" x14ac:dyDescent="0.25">
      <c r="B149" s="101" t="s">
        <v>60</v>
      </c>
      <c r="C149" s="101"/>
      <c r="D149" s="100" t="b">
        <v>0</v>
      </c>
      <c r="E149" s="101"/>
      <c r="F149" s="101" t="s">
        <v>100</v>
      </c>
      <c r="G149" s="101" t="s">
        <v>95</v>
      </c>
      <c r="H149" s="101"/>
      <c r="I149" s="101"/>
    </row>
    <row r="150" spans="2:9" x14ac:dyDescent="0.25">
      <c r="B150" s="101" t="s">
        <v>59</v>
      </c>
      <c r="C150" s="101"/>
      <c r="D150" s="100" t="b">
        <v>0</v>
      </c>
      <c r="E150" s="101"/>
      <c r="F150" s="101" t="s">
        <v>100</v>
      </c>
      <c r="G150" s="101" t="s">
        <v>95</v>
      </c>
      <c r="H150" s="101"/>
      <c r="I150" s="101"/>
    </row>
    <row r="151" spans="2:9" x14ac:dyDescent="0.25">
      <c r="B151" s="101" t="s">
        <v>103</v>
      </c>
      <c r="C151" s="101"/>
      <c r="D151" s="100" t="b">
        <v>0</v>
      </c>
      <c r="E151" s="101"/>
      <c r="F151" s="101" t="s">
        <v>100</v>
      </c>
      <c r="G151" s="101" t="s">
        <v>95</v>
      </c>
      <c r="H151" s="101"/>
      <c r="I151" s="101"/>
    </row>
    <row r="152" spans="2:9" x14ac:dyDescent="0.25">
      <c r="B152" s="101" t="s">
        <v>104</v>
      </c>
      <c r="C152" s="101"/>
      <c r="D152" s="100" t="b">
        <v>0</v>
      </c>
      <c r="E152" s="101"/>
      <c r="F152" s="101" t="s">
        <v>100</v>
      </c>
      <c r="G152" s="101" t="s">
        <v>95</v>
      </c>
      <c r="H152" s="101"/>
      <c r="I152" s="101"/>
    </row>
    <row r="153" spans="2:9" x14ac:dyDescent="0.25">
      <c r="B153" s="101" t="s">
        <v>105</v>
      </c>
      <c r="C153" s="101"/>
      <c r="D153" s="100" t="b">
        <v>0</v>
      </c>
      <c r="E153" s="101"/>
      <c r="F153" s="101" t="s">
        <v>100</v>
      </c>
      <c r="G153" s="101" t="s">
        <v>95</v>
      </c>
      <c r="H153" s="101"/>
      <c r="I153" s="101"/>
    </row>
    <row r="154" spans="2:9" x14ac:dyDescent="0.25">
      <c r="B154" s="101" t="s">
        <v>5</v>
      </c>
      <c r="C154" s="101"/>
      <c r="D154" s="100" t="b">
        <v>0</v>
      </c>
      <c r="E154" s="101"/>
      <c r="F154" s="101" t="s">
        <v>100</v>
      </c>
      <c r="G154" s="101" t="s">
        <v>95</v>
      </c>
      <c r="H154" s="101"/>
      <c r="I154" s="101"/>
    </row>
    <row r="155" spans="2:9" x14ac:dyDescent="0.25">
      <c r="B155" s="101" t="s">
        <v>5</v>
      </c>
      <c r="C155" s="101"/>
      <c r="D155" s="100" t="b">
        <v>0</v>
      </c>
      <c r="E155" s="101"/>
      <c r="F155" s="101" t="s">
        <v>35</v>
      </c>
      <c r="G155" s="101" t="s">
        <v>35</v>
      </c>
      <c r="H155" s="101"/>
      <c r="I155" s="101"/>
    </row>
    <row r="156" spans="2:9" x14ac:dyDescent="0.25">
      <c r="B156" s="101" t="s">
        <v>38</v>
      </c>
      <c r="C156" s="101"/>
      <c r="D156" s="100" t="b">
        <v>0</v>
      </c>
      <c r="E156" s="101"/>
      <c r="F156" s="101" t="s">
        <v>35</v>
      </c>
      <c r="G156" s="101" t="s">
        <v>35</v>
      </c>
      <c r="H156" s="101"/>
      <c r="I156" s="101"/>
    </row>
    <row r="157" spans="2:9" x14ac:dyDescent="0.25">
      <c r="B157" s="101" t="s">
        <v>101</v>
      </c>
      <c r="C157" s="101"/>
      <c r="D157" s="99"/>
      <c r="E157" s="101"/>
      <c r="F157" s="101" t="s">
        <v>35</v>
      </c>
      <c r="G157" s="101" t="s">
        <v>35</v>
      </c>
      <c r="H157" s="101"/>
      <c r="I157" s="101"/>
    </row>
    <row r="158" spans="2:9" x14ac:dyDescent="0.25">
      <c r="B158" s="101" t="s">
        <v>41</v>
      </c>
      <c r="C158" s="101"/>
      <c r="D158" s="99"/>
      <c r="E158" s="101"/>
      <c r="F158" s="101" t="s">
        <v>35</v>
      </c>
      <c r="G158" s="101" t="s">
        <v>35</v>
      </c>
      <c r="H158" s="101"/>
      <c r="I158" s="101"/>
    </row>
    <row r="159" spans="2:9" x14ac:dyDescent="0.25">
      <c r="B159" s="101" t="s">
        <v>44</v>
      </c>
      <c r="C159" s="101"/>
      <c r="D159" s="99"/>
      <c r="E159" s="101"/>
      <c r="F159" s="101" t="s">
        <v>35</v>
      </c>
      <c r="G159" s="101" t="s">
        <v>35</v>
      </c>
      <c r="H159" s="101"/>
      <c r="I159" s="101"/>
    </row>
    <row r="160" spans="2:9" x14ac:dyDescent="0.25">
      <c r="B160" s="101" t="s">
        <v>77</v>
      </c>
      <c r="C160" s="101"/>
      <c r="D160" s="100" t="b">
        <v>0</v>
      </c>
      <c r="E160" s="101"/>
      <c r="F160" s="101" t="s">
        <v>35</v>
      </c>
      <c r="G160" s="101" t="s">
        <v>35</v>
      </c>
      <c r="H160" s="101"/>
      <c r="I160" s="101"/>
    </row>
    <row r="161" spans="2:9" x14ac:dyDescent="0.25">
      <c r="B161" s="101" t="s">
        <v>78</v>
      </c>
      <c r="C161" s="101"/>
      <c r="D161" s="100" t="b">
        <v>0</v>
      </c>
      <c r="E161" s="101"/>
      <c r="F161" s="101" t="s">
        <v>35</v>
      </c>
      <c r="G161" s="101" t="s">
        <v>35</v>
      </c>
      <c r="H161" s="101"/>
      <c r="I161" s="101"/>
    </row>
    <row r="162" spans="2:9" x14ac:dyDescent="0.25">
      <c r="B162" s="101" t="s">
        <v>106</v>
      </c>
      <c r="C162" s="101"/>
      <c r="D162" s="100" t="b">
        <v>0</v>
      </c>
      <c r="E162" s="101"/>
      <c r="F162" s="101" t="s">
        <v>35</v>
      </c>
      <c r="G162" s="101" t="s">
        <v>35</v>
      </c>
      <c r="H162" s="101"/>
      <c r="I162" s="101"/>
    </row>
    <row r="163" spans="2:9" x14ac:dyDescent="0.25">
      <c r="B163" s="101" t="s">
        <v>182</v>
      </c>
      <c r="C163" s="101"/>
      <c r="D163" s="100" t="b">
        <v>0</v>
      </c>
      <c r="E163" s="101"/>
      <c r="F163" s="101" t="s">
        <v>35</v>
      </c>
      <c r="G163" s="101" t="s">
        <v>35</v>
      </c>
      <c r="H163" s="101"/>
      <c r="I163" s="101"/>
    </row>
    <row r="164" spans="2:9" x14ac:dyDescent="0.25">
      <c r="B164" s="101" t="s">
        <v>183</v>
      </c>
      <c r="C164" s="101"/>
      <c r="D164" s="100" t="b">
        <v>0</v>
      </c>
      <c r="E164" s="101"/>
      <c r="F164" s="101" t="s">
        <v>35</v>
      </c>
      <c r="G164" s="101" t="s">
        <v>35</v>
      </c>
      <c r="H164" s="101"/>
      <c r="I164" s="101"/>
    </row>
    <row r="165" spans="2:9" x14ac:dyDescent="0.25">
      <c r="B165" s="101" t="s">
        <v>184</v>
      </c>
      <c r="C165" s="101"/>
      <c r="D165" s="100" t="b">
        <v>0</v>
      </c>
      <c r="E165" s="101"/>
      <c r="F165" s="101" t="s">
        <v>35</v>
      </c>
      <c r="G165" s="101" t="s">
        <v>35</v>
      </c>
      <c r="H165" s="101"/>
      <c r="I165" s="101"/>
    </row>
    <row r="166" spans="2:9" x14ac:dyDescent="0.25">
      <c r="B166" s="101" t="s">
        <v>185</v>
      </c>
      <c r="C166" s="101"/>
      <c r="D166" s="100" t="b">
        <v>0</v>
      </c>
      <c r="E166" s="101"/>
      <c r="F166" s="101" t="s">
        <v>35</v>
      </c>
      <c r="G166" s="101" t="s">
        <v>35</v>
      </c>
      <c r="H166" s="101"/>
      <c r="I166" s="101"/>
    </row>
    <row r="167" spans="2:9" x14ac:dyDescent="0.25">
      <c r="B167" s="101" t="s">
        <v>46</v>
      </c>
      <c r="C167" s="101"/>
      <c r="D167" s="100" t="b">
        <v>0</v>
      </c>
      <c r="E167" s="101"/>
      <c r="F167" s="101" t="s">
        <v>35</v>
      </c>
      <c r="G167" s="101" t="s">
        <v>45</v>
      </c>
      <c r="H167" s="101"/>
      <c r="I167" s="101"/>
    </row>
    <row r="168" spans="2:9" x14ac:dyDescent="0.25">
      <c r="B168" s="101" t="s">
        <v>47</v>
      </c>
      <c r="C168" s="101"/>
      <c r="D168" s="99"/>
      <c r="E168" s="101"/>
      <c r="F168" s="101" t="s">
        <v>35</v>
      </c>
      <c r="G168" s="101" t="s">
        <v>45</v>
      </c>
      <c r="H168" s="101"/>
      <c r="I168" s="101"/>
    </row>
    <row r="169" spans="2:9" x14ac:dyDescent="0.25">
      <c r="B169" s="101" t="s">
        <v>48</v>
      </c>
      <c r="C169" s="101"/>
      <c r="D169" s="99"/>
      <c r="E169" s="101"/>
      <c r="F169" s="101" t="s">
        <v>35</v>
      </c>
      <c r="G169" s="101" t="s">
        <v>45</v>
      </c>
      <c r="H169" s="101"/>
      <c r="I169" s="101"/>
    </row>
    <row r="170" spans="2:9" x14ac:dyDescent="0.25">
      <c r="B170" s="101" t="s">
        <v>49</v>
      </c>
      <c r="C170" s="101"/>
      <c r="D170" s="100" t="b">
        <v>0</v>
      </c>
      <c r="E170" s="101"/>
      <c r="F170" s="101" t="s">
        <v>35</v>
      </c>
      <c r="G170" s="101" t="s">
        <v>45</v>
      </c>
      <c r="H170" s="101"/>
      <c r="I170" s="101"/>
    </row>
    <row r="171" spans="2:9" x14ac:dyDescent="0.25">
      <c r="B171" s="101" t="s">
        <v>53</v>
      </c>
      <c r="C171" s="101"/>
      <c r="D171" s="99"/>
      <c r="E171" s="101"/>
      <c r="F171" s="101" t="s">
        <v>35</v>
      </c>
      <c r="G171" s="101" t="s">
        <v>45</v>
      </c>
      <c r="H171" s="101"/>
      <c r="I171" s="101"/>
    </row>
    <row r="172" spans="2:9" x14ac:dyDescent="0.25">
      <c r="B172" s="101" t="s">
        <v>51</v>
      </c>
      <c r="C172" s="101"/>
      <c r="D172" s="99"/>
      <c r="E172" s="101"/>
      <c r="F172" s="101" t="s">
        <v>35</v>
      </c>
      <c r="G172" s="101" t="s">
        <v>45</v>
      </c>
      <c r="H172" s="101"/>
      <c r="I172" s="101"/>
    </row>
    <row r="173" spans="2:9" x14ac:dyDescent="0.25">
      <c r="B173" s="101" t="s">
        <v>107</v>
      </c>
      <c r="C173" s="101"/>
      <c r="D173" s="100" t="b">
        <v>0</v>
      </c>
      <c r="E173" s="101"/>
      <c r="F173" s="101" t="s">
        <v>35</v>
      </c>
      <c r="G173" s="101" t="s">
        <v>45</v>
      </c>
      <c r="H173" s="101"/>
      <c r="I173" s="101"/>
    </row>
    <row r="174" spans="2:9" x14ac:dyDescent="0.25">
      <c r="B174" s="101" t="s">
        <v>54</v>
      </c>
      <c r="C174" s="101"/>
      <c r="D174" s="99"/>
      <c r="E174" s="101"/>
      <c r="F174" s="101" t="s">
        <v>35</v>
      </c>
      <c r="G174" s="101" t="s">
        <v>45</v>
      </c>
      <c r="H174" s="101"/>
      <c r="I174" s="101"/>
    </row>
    <row r="175" spans="2:9" x14ac:dyDescent="0.25">
      <c r="B175" s="101" t="s">
        <v>83</v>
      </c>
      <c r="C175" s="101"/>
      <c r="D175" s="99"/>
      <c r="E175" s="101"/>
      <c r="F175" s="101" t="s">
        <v>35</v>
      </c>
      <c r="G175" s="101" t="s">
        <v>45</v>
      </c>
      <c r="H175" s="101"/>
      <c r="I175" s="101"/>
    </row>
    <row r="176" spans="2:9" x14ac:dyDescent="0.25">
      <c r="B176" s="101" t="s">
        <v>108</v>
      </c>
      <c r="C176" s="101"/>
      <c r="D176" s="100" t="b">
        <v>0</v>
      </c>
      <c r="E176" s="101"/>
      <c r="F176" s="101" t="s">
        <v>35</v>
      </c>
      <c r="G176" s="101" t="s">
        <v>95</v>
      </c>
      <c r="H176" s="101"/>
      <c r="I176" s="101"/>
    </row>
    <row r="177" spans="2:9" x14ac:dyDescent="0.25">
      <c r="B177" s="101" t="s">
        <v>109</v>
      </c>
      <c r="C177" s="101"/>
      <c r="D177" s="100" t="b">
        <v>0</v>
      </c>
      <c r="E177" s="101"/>
      <c r="F177" s="101" t="s">
        <v>35</v>
      </c>
      <c r="G177" s="101" t="s">
        <v>95</v>
      </c>
      <c r="H177" s="101"/>
      <c r="I177" s="101"/>
    </row>
    <row r="178" spans="2:9" x14ac:dyDescent="0.25">
      <c r="B178" s="101" t="s">
        <v>110</v>
      </c>
      <c r="C178" s="101"/>
      <c r="D178" s="99"/>
      <c r="E178" s="101"/>
      <c r="F178" s="101" t="s">
        <v>35</v>
      </c>
      <c r="G178" s="101" t="s">
        <v>95</v>
      </c>
      <c r="H178" s="101"/>
      <c r="I178" s="101"/>
    </row>
    <row r="179" spans="2:9" x14ac:dyDescent="0.25">
      <c r="B179" s="101" t="s">
        <v>111</v>
      </c>
      <c r="C179" s="101"/>
      <c r="D179" s="99"/>
      <c r="E179" s="101"/>
      <c r="F179" s="101" t="s">
        <v>35</v>
      </c>
      <c r="G179" s="101" t="s">
        <v>95</v>
      </c>
      <c r="H179" s="101"/>
      <c r="I179" s="101"/>
    </row>
    <row r="180" spans="2:9" x14ac:dyDescent="0.25">
      <c r="B180" s="101" t="s">
        <v>146</v>
      </c>
      <c r="C180" s="101"/>
      <c r="D180" s="100" t="b">
        <v>0</v>
      </c>
      <c r="E180" s="101"/>
      <c r="F180" s="101" t="s">
        <v>35</v>
      </c>
      <c r="G180" s="101" t="s">
        <v>95</v>
      </c>
      <c r="H180" s="101"/>
      <c r="I180" s="101"/>
    </row>
    <row r="181" spans="2:9" x14ac:dyDescent="0.25">
      <c r="B181" s="101" t="s">
        <v>112</v>
      </c>
      <c r="C181" s="101"/>
      <c r="D181" s="100" t="b">
        <v>0</v>
      </c>
      <c r="E181" s="101"/>
      <c r="F181" s="101" t="s">
        <v>35</v>
      </c>
      <c r="G181" s="101" t="s">
        <v>95</v>
      </c>
      <c r="H181" s="101"/>
      <c r="I181" s="101"/>
    </row>
    <row r="182" spans="2:9" x14ac:dyDescent="0.25">
      <c r="B182" s="101" t="s">
        <v>113</v>
      </c>
      <c r="C182" s="101"/>
      <c r="D182" s="100" t="b">
        <v>0</v>
      </c>
      <c r="E182" s="101"/>
      <c r="F182" s="101" t="s">
        <v>35</v>
      </c>
      <c r="G182" s="101" t="s">
        <v>95</v>
      </c>
      <c r="H182" s="101"/>
      <c r="I182" s="101"/>
    </row>
    <row r="183" spans="2:9" x14ac:dyDescent="0.25">
      <c r="B183" s="101" t="s">
        <v>123</v>
      </c>
      <c r="C183" s="101"/>
      <c r="D183" s="100" t="b">
        <v>0</v>
      </c>
      <c r="E183" s="101"/>
      <c r="F183" s="101" t="s">
        <v>35</v>
      </c>
      <c r="G183" s="101" t="s">
        <v>95</v>
      </c>
      <c r="H183" s="101"/>
      <c r="I183" s="101"/>
    </row>
    <row r="184" spans="2:9" x14ac:dyDescent="0.25">
      <c r="B184" s="101" t="s">
        <v>125</v>
      </c>
      <c r="C184" s="101"/>
      <c r="D184" s="100" t="b">
        <v>0</v>
      </c>
      <c r="E184" s="101"/>
      <c r="F184" s="101" t="s">
        <v>35</v>
      </c>
      <c r="G184" s="101" t="s">
        <v>95</v>
      </c>
      <c r="H184" s="101"/>
      <c r="I184" s="101"/>
    </row>
    <row r="185" spans="2:9" x14ac:dyDescent="0.25">
      <c r="B185" s="101" t="s">
        <v>80</v>
      </c>
      <c r="C185" s="101"/>
      <c r="D185" s="100" t="b">
        <v>0</v>
      </c>
      <c r="E185" s="101"/>
      <c r="F185" s="101" t="s">
        <v>35</v>
      </c>
      <c r="G185" s="101" t="s">
        <v>95</v>
      </c>
      <c r="H185" s="101"/>
      <c r="I185" s="101"/>
    </row>
    <row r="186" spans="2:9" x14ac:dyDescent="0.25">
      <c r="B186" s="101" t="s">
        <v>81</v>
      </c>
      <c r="C186" s="101"/>
      <c r="D186" s="99"/>
      <c r="E186" s="101"/>
      <c r="F186" s="101" t="s">
        <v>35</v>
      </c>
      <c r="G186" s="101" t="s">
        <v>95</v>
      </c>
      <c r="H186" s="101"/>
      <c r="I186" s="101"/>
    </row>
    <row r="187" spans="2:9" x14ac:dyDescent="0.25">
      <c r="B187" s="101" t="s">
        <v>114</v>
      </c>
      <c r="C187" s="101"/>
      <c r="D187" s="100" t="b">
        <v>0</v>
      </c>
      <c r="E187" s="101"/>
      <c r="F187" s="101" t="s">
        <v>35</v>
      </c>
      <c r="G187" s="101" t="s">
        <v>95</v>
      </c>
      <c r="H187" s="101"/>
      <c r="I187" s="101"/>
    </row>
    <row r="188" spans="2:9" x14ac:dyDescent="0.25">
      <c r="B188" s="101" t="s">
        <v>115</v>
      </c>
      <c r="C188" s="101"/>
      <c r="D188" s="100" t="b">
        <v>0</v>
      </c>
      <c r="E188" s="101"/>
      <c r="F188" s="101" t="s">
        <v>35</v>
      </c>
      <c r="G188" s="101" t="s">
        <v>95</v>
      </c>
      <c r="H188" s="101"/>
      <c r="I188" s="101"/>
    </row>
    <row r="189" spans="2:9" x14ac:dyDescent="0.25">
      <c r="B189" s="101" t="s">
        <v>5</v>
      </c>
      <c r="C189" s="101"/>
      <c r="D189" s="100" t="b">
        <v>0</v>
      </c>
      <c r="E189" s="101"/>
      <c r="F189" s="101" t="s">
        <v>116</v>
      </c>
      <c r="G189" s="101" t="s">
        <v>116</v>
      </c>
      <c r="H189" s="101"/>
      <c r="I189" s="101"/>
    </row>
    <row r="190" spans="2:9" x14ac:dyDescent="0.25">
      <c r="B190" s="101" t="s">
        <v>38</v>
      </c>
      <c r="C190" s="101"/>
      <c r="D190" s="100" t="b">
        <v>0</v>
      </c>
      <c r="E190" s="101"/>
      <c r="F190" s="101" t="s">
        <v>116</v>
      </c>
      <c r="G190" s="101" t="s">
        <v>116</v>
      </c>
      <c r="H190" s="101"/>
      <c r="I190" s="101"/>
    </row>
    <row r="191" spans="2:9" x14ac:dyDescent="0.25">
      <c r="B191" s="101" t="s">
        <v>101</v>
      </c>
      <c r="C191" s="101"/>
      <c r="D191" s="99"/>
      <c r="E191" s="101"/>
      <c r="F191" s="101" t="s">
        <v>116</v>
      </c>
      <c r="G191" s="101" t="s">
        <v>116</v>
      </c>
      <c r="H191" s="101"/>
      <c r="I191" s="101"/>
    </row>
    <row r="192" spans="2:9" x14ac:dyDescent="0.25">
      <c r="B192" s="101" t="s">
        <v>41</v>
      </c>
      <c r="C192" s="101"/>
      <c r="D192" s="99"/>
      <c r="E192" s="101"/>
      <c r="F192" s="101" t="s">
        <v>116</v>
      </c>
      <c r="G192" s="101" t="s">
        <v>116</v>
      </c>
      <c r="H192" s="101"/>
      <c r="I192" s="101"/>
    </row>
    <row r="193" spans="2:9" x14ac:dyDescent="0.25">
      <c r="B193" s="101" t="s">
        <v>44</v>
      </c>
      <c r="C193" s="101"/>
      <c r="D193" s="99"/>
      <c r="E193" s="101"/>
      <c r="F193" s="101" t="s">
        <v>116</v>
      </c>
      <c r="G193" s="101" t="s">
        <v>116</v>
      </c>
      <c r="H193" s="101"/>
      <c r="I193" s="101"/>
    </row>
    <row r="194" spans="2:9" x14ac:dyDescent="0.25">
      <c r="B194" s="101" t="s">
        <v>117</v>
      </c>
      <c r="C194" s="101"/>
      <c r="D194" s="100" t="b">
        <v>0</v>
      </c>
      <c r="E194" s="101"/>
      <c r="F194" s="101" t="s">
        <v>116</v>
      </c>
      <c r="G194" s="101" t="s">
        <v>116</v>
      </c>
      <c r="H194" s="101"/>
      <c r="I194" s="101"/>
    </row>
    <row r="195" spans="2:9" x14ac:dyDescent="0.25">
      <c r="B195" s="101" t="s">
        <v>118</v>
      </c>
      <c r="C195" s="101"/>
      <c r="D195" s="100" t="b">
        <v>0</v>
      </c>
      <c r="E195" s="101"/>
      <c r="F195" s="101" t="s">
        <v>116</v>
      </c>
      <c r="G195" s="101" t="s">
        <v>116</v>
      </c>
      <c r="H195" s="101"/>
      <c r="I195" s="101"/>
    </row>
    <row r="196" spans="2:9" x14ac:dyDescent="0.25">
      <c r="B196" s="101" t="s">
        <v>46</v>
      </c>
      <c r="C196" s="101"/>
      <c r="D196" s="100" t="b">
        <v>0</v>
      </c>
      <c r="E196" s="101"/>
      <c r="F196" s="101" t="s">
        <v>116</v>
      </c>
      <c r="G196" s="101" t="s">
        <v>45</v>
      </c>
      <c r="H196" s="101"/>
      <c r="I196" s="101"/>
    </row>
    <row r="197" spans="2:9" x14ac:dyDescent="0.25">
      <c r="B197" s="101" t="s">
        <v>47</v>
      </c>
      <c r="C197" s="101"/>
      <c r="D197" s="99"/>
      <c r="E197" s="101"/>
      <c r="F197" s="101" t="s">
        <v>116</v>
      </c>
      <c r="G197" s="101" t="s">
        <v>45</v>
      </c>
      <c r="H197" s="101"/>
      <c r="I197" s="101"/>
    </row>
    <row r="198" spans="2:9" x14ac:dyDescent="0.25">
      <c r="B198" s="101" t="s">
        <v>48</v>
      </c>
      <c r="C198" s="101"/>
      <c r="D198" s="99"/>
      <c r="E198" s="101"/>
      <c r="F198" s="101" t="s">
        <v>116</v>
      </c>
      <c r="G198" s="101" t="s">
        <v>45</v>
      </c>
      <c r="H198" s="101"/>
      <c r="I198" s="101"/>
    </row>
    <row r="199" spans="2:9" x14ac:dyDescent="0.25">
      <c r="B199" s="101" t="s">
        <v>49</v>
      </c>
      <c r="C199" s="101"/>
      <c r="D199" s="100" t="b">
        <v>0</v>
      </c>
      <c r="E199" s="101"/>
      <c r="F199" s="101" t="s">
        <v>116</v>
      </c>
      <c r="G199" s="101" t="s">
        <v>45</v>
      </c>
      <c r="H199" s="101"/>
      <c r="I199" s="101"/>
    </row>
    <row r="200" spans="2:9" x14ac:dyDescent="0.25">
      <c r="B200" s="101" t="s">
        <v>53</v>
      </c>
      <c r="C200" s="101"/>
      <c r="D200" s="99"/>
      <c r="E200" s="101"/>
      <c r="F200" s="101" t="s">
        <v>116</v>
      </c>
      <c r="G200" s="101" t="s">
        <v>45</v>
      </c>
      <c r="H200" s="101"/>
      <c r="I200" s="101"/>
    </row>
    <row r="201" spans="2:9" x14ac:dyDescent="0.25">
      <c r="B201" s="101" t="s">
        <v>51</v>
      </c>
      <c r="C201" s="101"/>
      <c r="D201" s="99"/>
      <c r="E201" s="101"/>
      <c r="F201" s="101" t="s">
        <v>116</v>
      </c>
      <c r="G201" s="101" t="s">
        <v>45</v>
      </c>
      <c r="H201" s="101"/>
      <c r="I201" s="101"/>
    </row>
    <row r="202" spans="2:9" x14ac:dyDescent="0.25">
      <c r="B202" s="101" t="s">
        <v>54</v>
      </c>
      <c r="C202" s="101"/>
      <c r="D202" s="99"/>
      <c r="E202" s="101"/>
      <c r="F202" s="101" t="s">
        <v>116</v>
      </c>
      <c r="G202" s="101" t="s">
        <v>45</v>
      </c>
      <c r="H202" s="101"/>
      <c r="I202" s="101"/>
    </row>
    <row r="203" spans="2:9" x14ac:dyDescent="0.25">
      <c r="B203" s="101" t="s">
        <v>83</v>
      </c>
      <c r="C203" s="101"/>
      <c r="D203" s="99"/>
      <c r="E203" s="101"/>
      <c r="F203" s="101" t="s">
        <v>116</v>
      </c>
      <c r="G203" s="101" t="s">
        <v>45</v>
      </c>
      <c r="H203" s="101"/>
      <c r="I203" s="101"/>
    </row>
    <row r="204" spans="2:9" x14ac:dyDescent="0.25">
      <c r="B204" s="101" t="s">
        <v>119</v>
      </c>
      <c r="C204" s="101"/>
      <c r="D204" s="100" t="b">
        <v>0</v>
      </c>
      <c r="E204" s="101"/>
      <c r="F204" s="101" t="s">
        <v>116</v>
      </c>
      <c r="G204" s="101" t="s">
        <v>95</v>
      </c>
      <c r="H204" s="101"/>
      <c r="I204" s="101"/>
    </row>
    <row r="205" spans="2:9" x14ac:dyDescent="0.25">
      <c r="B205" s="101" t="s">
        <v>120</v>
      </c>
      <c r="C205" s="101"/>
      <c r="D205" s="100" t="b">
        <v>0</v>
      </c>
      <c r="E205" s="101"/>
      <c r="F205" s="101" t="s">
        <v>116</v>
      </c>
      <c r="G205" s="101" t="s">
        <v>95</v>
      </c>
      <c r="H205" s="101"/>
      <c r="I205" s="101"/>
    </row>
    <row r="206" spans="2:9" x14ac:dyDescent="0.25">
      <c r="B206" s="101" t="s">
        <v>121</v>
      </c>
      <c r="C206" s="101"/>
      <c r="D206" s="99"/>
      <c r="E206" s="101"/>
      <c r="F206" s="101" t="s">
        <v>116</v>
      </c>
      <c r="G206" s="101" t="s">
        <v>95</v>
      </c>
      <c r="H206" s="101"/>
      <c r="I206" s="101"/>
    </row>
    <row r="207" spans="2:9" x14ac:dyDescent="0.25">
      <c r="B207" s="101" t="s">
        <v>122</v>
      </c>
      <c r="C207" s="101"/>
      <c r="D207" s="99"/>
      <c r="E207" s="101"/>
      <c r="F207" s="101" t="s">
        <v>116</v>
      </c>
      <c r="G207" s="101" t="s">
        <v>95</v>
      </c>
      <c r="H207" s="101"/>
      <c r="I207" s="101"/>
    </row>
    <row r="208" spans="2:9" x14ac:dyDescent="0.25">
      <c r="B208" s="101" t="s">
        <v>123</v>
      </c>
      <c r="C208" s="101"/>
      <c r="D208" s="99"/>
      <c r="E208" s="101"/>
      <c r="F208" s="101" t="s">
        <v>116</v>
      </c>
      <c r="G208" s="101" t="s">
        <v>95</v>
      </c>
      <c r="H208" s="101"/>
      <c r="I208" s="101"/>
    </row>
    <row r="209" spans="2:9" x14ac:dyDescent="0.25">
      <c r="B209" s="101" t="s">
        <v>124</v>
      </c>
      <c r="C209" s="101"/>
      <c r="D209" s="99"/>
      <c r="E209" s="101"/>
      <c r="F209" s="101" t="s">
        <v>116</v>
      </c>
      <c r="G209" s="101" t="s">
        <v>95</v>
      </c>
      <c r="H209" s="101"/>
      <c r="I209" s="101"/>
    </row>
    <row r="210" spans="2:9" x14ac:dyDescent="0.25">
      <c r="B210" s="101" t="s">
        <v>125</v>
      </c>
      <c r="C210" s="101"/>
      <c r="D210" s="99"/>
      <c r="E210" s="101"/>
      <c r="F210" s="101" t="s">
        <v>116</v>
      </c>
      <c r="G210" s="101" t="s">
        <v>95</v>
      </c>
      <c r="H210" s="101"/>
      <c r="I210" s="101"/>
    </row>
    <row r="211" spans="2:9" x14ac:dyDescent="0.25">
      <c r="B211" s="101" t="s">
        <v>124</v>
      </c>
      <c r="C211" s="101"/>
      <c r="D211" s="99"/>
      <c r="E211" s="101"/>
      <c r="F211" s="101" t="s">
        <v>116</v>
      </c>
      <c r="G211" s="101" t="s">
        <v>95</v>
      </c>
      <c r="H211" s="101"/>
      <c r="I211" s="101"/>
    </row>
    <row r="212" spans="2:9" x14ac:dyDescent="0.25">
      <c r="B212" s="101" t="s">
        <v>186</v>
      </c>
      <c r="C212" s="101"/>
      <c r="D212" s="100" t="b">
        <v>0</v>
      </c>
      <c r="E212" s="101"/>
      <c r="F212" s="101" t="s">
        <v>116</v>
      </c>
      <c r="G212" s="101" t="s">
        <v>95</v>
      </c>
      <c r="H212" s="101"/>
      <c r="I212" s="101"/>
    </row>
    <row r="213" spans="2:9" x14ac:dyDescent="0.25">
      <c r="B213" s="101" t="s">
        <v>187</v>
      </c>
      <c r="C213" s="101"/>
      <c r="D213" s="100" t="b">
        <v>0</v>
      </c>
      <c r="E213" s="101"/>
      <c r="F213" s="101" t="s">
        <v>116</v>
      </c>
      <c r="G213" s="101" t="s">
        <v>95</v>
      </c>
      <c r="H213" s="101"/>
      <c r="I213" s="101"/>
    </row>
    <row r="214" spans="2:9" x14ac:dyDescent="0.25">
      <c r="B214" s="101" t="s">
        <v>188</v>
      </c>
      <c r="C214" s="101"/>
      <c r="D214" s="100" t="b">
        <v>0</v>
      </c>
      <c r="E214" s="101"/>
      <c r="F214" s="101" t="s">
        <v>116</v>
      </c>
      <c r="G214" s="101" t="s">
        <v>95</v>
      </c>
      <c r="H214" s="101"/>
      <c r="I214" s="101"/>
    </row>
    <row r="215" spans="2:9" x14ac:dyDescent="0.25">
      <c r="B215" s="101" t="s">
        <v>189</v>
      </c>
      <c r="C215" s="101"/>
      <c r="D215" s="100" t="b">
        <v>0</v>
      </c>
      <c r="E215" s="101"/>
      <c r="F215" s="101" t="s">
        <v>116</v>
      </c>
      <c r="G215" s="101" t="s">
        <v>95</v>
      </c>
      <c r="H215" s="101"/>
      <c r="I215" s="101"/>
    </row>
    <row r="216" spans="2:9" x14ac:dyDescent="0.25">
      <c r="B216" s="105" t="s">
        <v>127</v>
      </c>
      <c r="C216" s="105"/>
      <c r="D216" s="99"/>
      <c r="E216" s="105"/>
      <c r="F216" s="105" t="s">
        <v>126</v>
      </c>
      <c r="G216" s="105" t="s">
        <v>127</v>
      </c>
      <c r="H216" s="105"/>
      <c r="I216" s="101"/>
    </row>
    <row r="217" spans="2:9" x14ac:dyDescent="0.25">
      <c r="B217" s="101" t="s">
        <v>128</v>
      </c>
      <c r="C217" s="101"/>
      <c r="D217" s="99"/>
      <c r="E217" s="101"/>
      <c r="F217" s="105" t="s">
        <v>126</v>
      </c>
      <c r="G217" s="101" t="s">
        <v>128</v>
      </c>
      <c r="H217" s="101"/>
      <c r="I217" s="101"/>
    </row>
    <row r="218" spans="2:9" x14ac:dyDescent="0.25">
      <c r="B218" s="101" t="s">
        <v>129</v>
      </c>
      <c r="C218" s="101"/>
      <c r="D218" s="99"/>
      <c r="E218" s="101"/>
      <c r="F218" s="105" t="s">
        <v>126</v>
      </c>
      <c r="G218" s="101" t="s">
        <v>129</v>
      </c>
      <c r="H218" s="101"/>
      <c r="I218" s="101"/>
    </row>
    <row r="219" spans="2:9" x14ac:dyDescent="0.25">
      <c r="B219" s="101" t="s">
        <v>3</v>
      </c>
      <c r="C219" s="101"/>
      <c r="D219" s="99"/>
      <c r="E219" s="101"/>
      <c r="F219" s="105" t="s">
        <v>130</v>
      </c>
      <c r="G219" s="101" t="s">
        <v>131</v>
      </c>
      <c r="H219" s="101"/>
      <c r="I219" s="101"/>
    </row>
    <row r="220" spans="2:9" x14ac:dyDescent="0.25">
      <c r="B220" s="101" t="s">
        <v>132</v>
      </c>
      <c r="C220" s="101"/>
      <c r="D220" s="100" t="b">
        <v>0</v>
      </c>
      <c r="E220" s="101"/>
      <c r="F220" s="105" t="s">
        <v>130</v>
      </c>
      <c r="G220" s="101" t="s">
        <v>131</v>
      </c>
      <c r="H220" s="101"/>
      <c r="I220" s="101"/>
    </row>
    <row r="221" spans="2:9" x14ac:dyDescent="0.25">
      <c r="B221" s="101" t="s">
        <v>133</v>
      </c>
      <c r="C221" s="101"/>
      <c r="D221" s="100" t="b">
        <v>0</v>
      </c>
      <c r="E221" s="101"/>
      <c r="F221" s="105" t="s">
        <v>130</v>
      </c>
      <c r="G221" s="101" t="s">
        <v>131</v>
      </c>
      <c r="H221" s="101"/>
      <c r="I221" s="101"/>
    </row>
    <row r="222" spans="2:9" x14ac:dyDescent="0.25">
      <c r="B222" s="101" t="s">
        <v>3</v>
      </c>
      <c r="C222" s="101"/>
      <c r="D222" s="99"/>
      <c r="E222" s="101"/>
      <c r="F222" s="105" t="s">
        <v>130</v>
      </c>
      <c r="G222" s="101" t="s">
        <v>33</v>
      </c>
      <c r="H222" s="101"/>
      <c r="I222" s="101"/>
    </row>
    <row r="223" spans="2:9" x14ac:dyDescent="0.25">
      <c r="B223" s="101" t="s">
        <v>132</v>
      </c>
      <c r="C223" s="101"/>
      <c r="D223" s="100" t="b">
        <v>0</v>
      </c>
      <c r="E223" s="101"/>
      <c r="F223" s="105" t="s">
        <v>130</v>
      </c>
      <c r="G223" s="101" t="s">
        <v>33</v>
      </c>
      <c r="H223" s="101"/>
      <c r="I223" s="101"/>
    </row>
    <row r="224" spans="2:9" x14ac:dyDescent="0.25">
      <c r="B224" s="101" t="s">
        <v>133</v>
      </c>
      <c r="C224" s="101"/>
      <c r="D224" s="100" t="b">
        <v>0</v>
      </c>
      <c r="E224" s="101"/>
      <c r="F224" s="105" t="s">
        <v>130</v>
      </c>
      <c r="G224" s="101" t="s">
        <v>33</v>
      </c>
      <c r="H224" s="101"/>
      <c r="I224" s="101"/>
    </row>
    <row r="225" spans="2:9" x14ac:dyDescent="0.25">
      <c r="B225" s="101" t="s">
        <v>138</v>
      </c>
      <c r="C225" s="101"/>
      <c r="D225" s="99"/>
      <c r="E225" s="101"/>
      <c r="F225" s="105" t="s">
        <v>130</v>
      </c>
      <c r="G225" s="101" t="s">
        <v>33</v>
      </c>
      <c r="H225" s="101"/>
      <c r="I225" s="101"/>
    </row>
    <row r="226" spans="2:9" x14ac:dyDescent="0.25">
      <c r="B226" s="101" t="s">
        <v>52</v>
      </c>
      <c r="C226" s="101"/>
      <c r="D226" s="99"/>
      <c r="E226" s="101"/>
      <c r="F226" s="105" t="s">
        <v>130</v>
      </c>
      <c r="G226" s="101" t="s">
        <v>33</v>
      </c>
      <c r="H226" s="101"/>
      <c r="I226" s="101"/>
    </row>
    <row r="227" spans="2:9" x14ac:dyDescent="0.25">
      <c r="B227" s="101" t="s">
        <v>3</v>
      </c>
      <c r="C227" s="101"/>
      <c r="D227" s="99"/>
      <c r="E227" s="101"/>
      <c r="F227" s="105" t="s">
        <v>130</v>
      </c>
      <c r="G227" s="101" t="s">
        <v>100</v>
      </c>
      <c r="H227" s="101"/>
      <c r="I227" s="101"/>
    </row>
    <row r="228" spans="2:9" x14ac:dyDescent="0.25">
      <c r="B228" s="101" t="s">
        <v>132</v>
      </c>
      <c r="C228" s="101"/>
      <c r="D228" s="100" t="b">
        <v>0</v>
      </c>
      <c r="E228" s="101"/>
      <c r="F228" s="105" t="s">
        <v>130</v>
      </c>
      <c r="G228" s="101" t="s">
        <v>100</v>
      </c>
      <c r="H228" s="101"/>
      <c r="I228" s="101"/>
    </row>
    <row r="229" spans="2:9" x14ac:dyDescent="0.25">
      <c r="B229" s="101" t="s">
        <v>133</v>
      </c>
      <c r="C229" s="101"/>
      <c r="D229" s="100" t="b">
        <v>0</v>
      </c>
      <c r="E229" s="101"/>
      <c r="F229" s="105" t="s">
        <v>130</v>
      </c>
      <c r="G229" s="101" t="s">
        <v>100</v>
      </c>
      <c r="H229" s="101"/>
      <c r="I229" s="101"/>
    </row>
    <row r="230" spans="2:9" x14ac:dyDescent="0.25">
      <c r="B230" s="101" t="s">
        <v>3</v>
      </c>
      <c r="C230" s="101"/>
      <c r="D230" s="99"/>
      <c r="E230" s="101"/>
      <c r="F230" s="105" t="s">
        <v>130</v>
      </c>
      <c r="G230" s="101" t="s">
        <v>35</v>
      </c>
      <c r="H230" s="101"/>
      <c r="I230" s="101"/>
    </row>
    <row r="231" spans="2:9" x14ac:dyDescent="0.25">
      <c r="B231" s="101" t="s">
        <v>132</v>
      </c>
      <c r="C231" s="101"/>
      <c r="D231" s="100" t="b">
        <v>0</v>
      </c>
      <c r="E231" s="101"/>
      <c r="F231" s="105" t="s">
        <v>130</v>
      </c>
      <c r="G231" s="101" t="s">
        <v>35</v>
      </c>
      <c r="H231" s="101"/>
      <c r="I231" s="101"/>
    </row>
    <row r="232" spans="2:9" x14ac:dyDescent="0.25">
      <c r="B232" s="101" t="s">
        <v>133</v>
      </c>
      <c r="C232" s="101"/>
      <c r="D232" s="100" t="b">
        <v>0</v>
      </c>
      <c r="E232" s="101"/>
      <c r="F232" s="105" t="s">
        <v>130</v>
      </c>
      <c r="G232" s="101" t="s">
        <v>35</v>
      </c>
      <c r="H232" s="101"/>
      <c r="I232" s="101"/>
    </row>
    <row r="233" spans="2:9" x14ac:dyDescent="0.25">
      <c r="B233" s="101" t="s">
        <v>3</v>
      </c>
      <c r="C233" s="101"/>
      <c r="D233" s="99"/>
      <c r="E233" s="101"/>
      <c r="F233" s="105" t="s">
        <v>130</v>
      </c>
      <c r="G233" s="101" t="s">
        <v>134</v>
      </c>
      <c r="H233" s="101"/>
      <c r="I233" s="101"/>
    </row>
    <row r="234" spans="2:9" x14ac:dyDescent="0.25">
      <c r="B234" s="101" t="s">
        <v>132</v>
      </c>
      <c r="C234" s="101"/>
      <c r="D234" s="100" t="b">
        <v>0</v>
      </c>
      <c r="E234" s="101"/>
      <c r="F234" s="105" t="s">
        <v>130</v>
      </c>
      <c r="G234" s="101" t="s">
        <v>134</v>
      </c>
      <c r="H234" s="101"/>
      <c r="I234" s="101"/>
    </row>
    <row r="235" spans="2:9" x14ac:dyDescent="0.25">
      <c r="B235" s="101" t="s">
        <v>133</v>
      </c>
      <c r="C235" s="101"/>
      <c r="D235" s="100" t="b">
        <v>0</v>
      </c>
      <c r="E235" s="101"/>
      <c r="F235" s="105" t="s">
        <v>130</v>
      </c>
      <c r="G235" s="101" t="s">
        <v>134</v>
      </c>
      <c r="H235" s="101"/>
      <c r="I235" s="101"/>
    </row>
    <row r="236" spans="2:9" x14ac:dyDescent="0.25">
      <c r="B236" s="101" t="s">
        <v>135</v>
      </c>
      <c r="C236" s="101"/>
      <c r="D236" s="99"/>
      <c r="E236" s="101"/>
      <c r="F236" s="105" t="s">
        <v>130</v>
      </c>
      <c r="G236" s="101" t="s">
        <v>134</v>
      </c>
      <c r="H236" s="101"/>
      <c r="I236" s="101"/>
    </row>
    <row r="237" spans="2:9" x14ac:dyDescent="0.25">
      <c r="B237" s="101" t="s">
        <v>136</v>
      </c>
      <c r="C237" s="101"/>
      <c r="D237" s="99"/>
      <c r="E237" s="101"/>
      <c r="F237" s="105" t="s">
        <v>130</v>
      </c>
      <c r="G237" s="101" t="s">
        <v>134</v>
      </c>
      <c r="H237" s="101"/>
      <c r="I237" s="101"/>
    </row>
    <row r="238" spans="2:9" x14ac:dyDescent="0.25">
      <c r="B238" s="101" t="s">
        <v>137</v>
      </c>
      <c r="C238" s="101"/>
      <c r="D238" s="99"/>
      <c r="E238" s="101"/>
      <c r="F238" s="105" t="s">
        <v>130</v>
      </c>
      <c r="G238" s="101" t="s">
        <v>134</v>
      </c>
      <c r="H238" s="101"/>
      <c r="I238" s="101"/>
    </row>
    <row r="239" spans="2:9" x14ac:dyDescent="0.25">
      <c r="B239" s="101" t="s">
        <v>145</v>
      </c>
      <c r="C239" s="101"/>
      <c r="D239" s="99"/>
      <c r="E239" s="101"/>
      <c r="F239" s="105" t="s">
        <v>130</v>
      </c>
      <c r="G239" s="101" t="s">
        <v>145</v>
      </c>
      <c r="H239" s="101"/>
      <c r="I239" s="101"/>
    </row>
    <row r="240" spans="2:9" x14ac:dyDescent="0.25">
      <c r="B240" s="101" t="s">
        <v>128</v>
      </c>
      <c r="C240" s="101"/>
      <c r="D240" s="99"/>
      <c r="E240" s="101"/>
      <c r="F240" s="105" t="s">
        <v>130</v>
      </c>
      <c r="G240" s="101" t="s">
        <v>154</v>
      </c>
      <c r="H240" s="101"/>
      <c r="I240" s="101"/>
    </row>
    <row r="241" spans="2:9" x14ac:dyDescent="0.25">
      <c r="B241" s="101" t="s">
        <v>129</v>
      </c>
      <c r="C241" s="101"/>
      <c r="D241" s="99"/>
      <c r="E241" s="101"/>
      <c r="F241" s="105" t="s">
        <v>130</v>
      </c>
      <c r="G241" s="101" t="s">
        <v>154</v>
      </c>
      <c r="H241" s="101"/>
      <c r="I241" s="101"/>
    </row>
    <row r="242" spans="2:9" x14ac:dyDescent="0.25">
      <c r="B242" s="1" t="s">
        <v>6</v>
      </c>
      <c r="C242" s="1"/>
      <c r="D242" s="1"/>
      <c r="E242" s="1"/>
      <c r="F242" s="1"/>
      <c r="G242" s="1"/>
      <c r="H242" s="1"/>
    </row>
  </sheetData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AN301"/>
  <sheetViews>
    <sheetView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baseColWidth="10" defaultColWidth="11.42578125" defaultRowHeight="14.25" x14ac:dyDescent="0.2"/>
  <cols>
    <col min="1" max="1" width="5" style="196" customWidth="1"/>
    <col min="2" max="2" width="38.5703125" style="196" bestFit="1" customWidth="1"/>
    <col min="3" max="6" width="19.140625" style="195" customWidth="1"/>
    <col min="7" max="7" width="8.42578125" style="195" customWidth="1"/>
    <col min="8" max="8" width="10.28515625" style="196" customWidth="1"/>
    <col min="9" max="9" width="16.7109375" style="196" customWidth="1"/>
    <col min="10" max="12" width="18.42578125" style="196" customWidth="1"/>
    <col min="13" max="13" width="13.42578125" style="196" bestFit="1" customWidth="1"/>
    <col min="14" max="14" width="14.28515625" style="196" bestFit="1" customWidth="1"/>
    <col min="15" max="15" width="14.42578125" style="196" customWidth="1"/>
    <col min="16" max="19" width="8" style="196" customWidth="1"/>
    <col min="20" max="20" width="13" style="196" customWidth="1"/>
    <col min="21" max="21" width="8.7109375" style="196" bestFit="1" customWidth="1"/>
    <col min="22" max="22" width="10.7109375" style="195" bestFit="1" customWidth="1"/>
    <col min="23" max="23" width="9.28515625" style="195" customWidth="1"/>
    <col min="24" max="24" width="12.85546875" style="195" bestFit="1" customWidth="1"/>
    <col min="25" max="25" width="11.42578125" style="195"/>
    <col min="26" max="26" width="6.85546875" style="195" bestFit="1" customWidth="1"/>
    <col min="27" max="27" width="9.85546875" style="196" customWidth="1"/>
    <col min="28" max="28" width="14.28515625" style="196" customWidth="1"/>
    <col min="29" max="29" width="17" style="196" customWidth="1"/>
    <col min="30" max="31" width="11.42578125" style="196"/>
    <col min="32" max="32" width="31.140625" style="196" customWidth="1"/>
    <col min="33" max="33" width="7.85546875" style="195" customWidth="1"/>
    <col min="34" max="34" width="9.7109375" style="195" customWidth="1"/>
    <col min="35" max="35" width="8" style="195" customWidth="1"/>
    <col min="36" max="37" width="11.42578125" style="196"/>
    <col min="38" max="38" width="17.28515625" style="196" bestFit="1" customWidth="1"/>
    <col min="39" max="39" width="13" style="196" bestFit="1" customWidth="1"/>
    <col min="40" max="40" width="16.28515625" style="196" bestFit="1" customWidth="1"/>
    <col min="41" max="16384" width="11.42578125" style="196"/>
  </cols>
  <sheetData>
    <row r="1" spans="1:40" s="113" customFormat="1" ht="11.25" x14ac:dyDescent="0.2">
      <c r="A1" s="117"/>
      <c r="B1" s="117"/>
      <c r="C1" s="332" t="s">
        <v>56</v>
      </c>
      <c r="D1" s="333"/>
      <c r="E1" s="333"/>
      <c r="F1" s="334"/>
      <c r="G1" s="332" t="s">
        <v>594</v>
      </c>
      <c r="H1" s="334"/>
      <c r="I1" s="333" t="s">
        <v>332</v>
      </c>
      <c r="J1" s="333"/>
      <c r="K1" s="333"/>
      <c r="L1" s="333"/>
      <c r="M1" s="333"/>
      <c r="N1" s="117"/>
      <c r="O1" s="117"/>
      <c r="P1" s="332" t="s">
        <v>323</v>
      </c>
      <c r="Q1" s="333"/>
      <c r="R1" s="334"/>
      <c r="S1" s="117"/>
      <c r="T1" s="117"/>
      <c r="U1" s="117"/>
      <c r="V1" s="336" t="s">
        <v>64</v>
      </c>
      <c r="W1" s="335"/>
      <c r="X1" s="337"/>
      <c r="Y1" s="204"/>
      <c r="Z1" s="333" t="s">
        <v>336</v>
      </c>
      <c r="AA1" s="333"/>
      <c r="AB1" s="333" t="s">
        <v>331</v>
      </c>
      <c r="AC1" s="333"/>
      <c r="AD1" s="333" t="s">
        <v>330</v>
      </c>
      <c r="AE1" s="333"/>
      <c r="AF1" s="203" t="s">
        <v>329</v>
      </c>
      <c r="AG1" s="335" t="s">
        <v>328</v>
      </c>
      <c r="AH1" s="335"/>
      <c r="AI1" s="335"/>
      <c r="AJ1" s="117"/>
      <c r="AK1" s="117"/>
      <c r="AL1" s="117"/>
    </row>
    <row r="2" spans="1:40" s="113" customFormat="1" ht="11.25" x14ac:dyDescent="0.2">
      <c r="A2" s="117"/>
      <c r="B2" s="117" t="s">
        <v>64</v>
      </c>
      <c r="C2" s="205" t="s">
        <v>96</v>
      </c>
      <c r="D2" s="204" t="s">
        <v>335</v>
      </c>
      <c r="E2" s="204" t="s">
        <v>58</v>
      </c>
      <c r="F2" s="206" t="s">
        <v>60</v>
      </c>
      <c r="G2" s="240" t="s">
        <v>592</v>
      </c>
      <c r="H2" s="118" t="s">
        <v>593</v>
      </c>
      <c r="I2" s="117" t="s">
        <v>327</v>
      </c>
      <c r="J2" s="119" t="s">
        <v>51</v>
      </c>
      <c r="K2" s="119" t="s">
        <v>48</v>
      </c>
      <c r="L2" s="119" t="s">
        <v>54</v>
      </c>
      <c r="M2" s="119" t="s">
        <v>326</v>
      </c>
      <c r="N2" s="119" t="s">
        <v>325</v>
      </c>
      <c r="O2" s="119" t="s">
        <v>324</v>
      </c>
      <c r="P2" s="120" t="s">
        <v>198</v>
      </c>
      <c r="Q2" s="119" t="s">
        <v>194</v>
      </c>
      <c r="R2" s="121" t="s">
        <v>52</v>
      </c>
      <c r="S2" s="119" t="s">
        <v>322</v>
      </c>
      <c r="T2" s="119" t="s">
        <v>334</v>
      </c>
      <c r="U2" s="119" t="s">
        <v>321</v>
      </c>
      <c r="V2" s="122" t="s">
        <v>320</v>
      </c>
      <c r="W2" s="180" t="s">
        <v>319</v>
      </c>
      <c r="X2" s="206" t="s">
        <v>318</v>
      </c>
      <c r="Y2" s="204" t="s">
        <v>73</v>
      </c>
      <c r="Z2" s="204" t="s">
        <v>317</v>
      </c>
      <c r="AA2" s="117" t="s">
        <v>74</v>
      </c>
      <c r="AB2" s="117" t="s">
        <v>316</v>
      </c>
      <c r="AC2" s="117" t="s">
        <v>315</v>
      </c>
      <c r="AD2" s="117" t="s">
        <v>314</v>
      </c>
      <c r="AE2" s="117" t="s">
        <v>313</v>
      </c>
      <c r="AF2" s="117"/>
      <c r="AG2" s="204" t="s">
        <v>312</v>
      </c>
      <c r="AH2" s="204" t="s">
        <v>311</v>
      </c>
      <c r="AI2" s="204" t="s">
        <v>310</v>
      </c>
      <c r="AJ2" s="117" t="s">
        <v>309</v>
      </c>
      <c r="AK2" s="117" t="s">
        <v>308</v>
      </c>
      <c r="AL2" s="117" t="s">
        <v>307</v>
      </c>
      <c r="AM2" s="113" t="s">
        <v>597</v>
      </c>
    </row>
    <row r="3" spans="1:40" s="113" customFormat="1" ht="15" x14ac:dyDescent="0.2">
      <c r="A3" s="197">
        <v>1</v>
      </c>
      <c r="B3" s="123" t="s">
        <v>385</v>
      </c>
      <c r="C3" s="205"/>
      <c r="D3" s="204"/>
      <c r="E3" s="204"/>
      <c r="F3" s="206"/>
      <c r="G3" s="240"/>
      <c r="H3" s="206" t="s">
        <v>259</v>
      </c>
      <c r="I3" s="204" t="s">
        <v>259</v>
      </c>
      <c r="J3" s="204" t="s">
        <v>259</v>
      </c>
      <c r="K3" s="204" t="s">
        <v>259</v>
      </c>
      <c r="L3" s="204" t="s">
        <v>259</v>
      </c>
      <c r="M3" s="204" t="s">
        <v>259</v>
      </c>
      <c r="N3" s="204" t="s">
        <v>259</v>
      </c>
      <c r="O3" s="204" t="s">
        <v>259</v>
      </c>
      <c r="P3" s="205"/>
      <c r="Q3" s="204"/>
      <c r="R3" s="206"/>
      <c r="S3" s="204" t="s">
        <v>259</v>
      </c>
      <c r="T3" s="204" t="s">
        <v>259</v>
      </c>
      <c r="U3" s="204" t="s">
        <v>259</v>
      </c>
      <c r="V3" s="205"/>
      <c r="W3" s="204"/>
      <c r="X3" s="206"/>
      <c r="Y3" s="174" t="s">
        <v>149</v>
      </c>
      <c r="Z3" s="204" t="s">
        <v>259</v>
      </c>
      <c r="AA3" s="204" t="s">
        <v>259</v>
      </c>
      <c r="AB3" s="204" t="s">
        <v>259</v>
      </c>
      <c r="AC3" s="204" t="s">
        <v>259</v>
      </c>
      <c r="AD3" s="204" t="s">
        <v>259</v>
      </c>
      <c r="AE3" s="204" t="s">
        <v>259</v>
      </c>
      <c r="AF3" s="204" t="s">
        <v>259</v>
      </c>
      <c r="AG3" s="204" t="s">
        <v>259</v>
      </c>
      <c r="AH3" s="204" t="s">
        <v>259</v>
      </c>
      <c r="AI3" s="204" t="s">
        <v>259</v>
      </c>
      <c r="AJ3" s="204" t="s">
        <v>259</v>
      </c>
      <c r="AK3" s="204" t="s">
        <v>259</v>
      </c>
      <c r="AL3" s="204" t="s">
        <v>259</v>
      </c>
      <c r="AM3" s="240"/>
    </row>
    <row r="4" spans="1:40" s="113" customFormat="1" x14ac:dyDescent="0.2">
      <c r="A4" s="197">
        <v>2</v>
      </c>
      <c r="B4" s="117"/>
      <c r="C4" s="205"/>
      <c r="D4" s="204"/>
      <c r="E4" s="204"/>
      <c r="F4" s="206"/>
      <c r="G4" s="240"/>
      <c r="H4" s="206" t="s">
        <v>259</v>
      </c>
      <c r="I4" s="204" t="s">
        <v>259</v>
      </c>
      <c r="J4" s="204" t="s">
        <v>259</v>
      </c>
      <c r="K4" s="204" t="s">
        <v>259</v>
      </c>
      <c r="L4" s="204" t="s">
        <v>259</v>
      </c>
      <c r="M4" s="204" t="s">
        <v>259</v>
      </c>
      <c r="N4" s="204" t="s">
        <v>259</v>
      </c>
      <c r="O4" s="204" t="s">
        <v>259</v>
      </c>
      <c r="P4" s="205"/>
      <c r="Q4" s="204"/>
      <c r="R4" s="206"/>
      <c r="S4" s="204" t="s">
        <v>259</v>
      </c>
      <c r="T4" s="204" t="s">
        <v>259</v>
      </c>
      <c r="U4" s="204" t="s">
        <v>259</v>
      </c>
      <c r="V4" s="205"/>
      <c r="W4" s="204"/>
      <c r="X4" s="206"/>
      <c r="Y4" s="174" t="s">
        <v>149</v>
      </c>
      <c r="Z4" s="204" t="s">
        <v>259</v>
      </c>
      <c r="AA4" s="204" t="s">
        <v>259</v>
      </c>
      <c r="AB4" s="204" t="s">
        <v>259</v>
      </c>
      <c r="AC4" s="204" t="s">
        <v>259</v>
      </c>
      <c r="AD4" s="204" t="s">
        <v>259</v>
      </c>
      <c r="AE4" s="204" t="s">
        <v>259</v>
      </c>
      <c r="AF4" s="204" t="s">
        <v>259</v>
      </c>
      <c r="AG4" s="204" t="s">
        <v>259</v>
      </c>
      <c r="AH4" s="204" t="s">
        <v>259</v>
      </c>
      <c r="AI4" s="204" t="s">
        <v>259</v>
      </c>
      <c r="AJ4" s="204" t="s">
        <v>259</v>
      </c>
      <c r="AK4" s="204" t="s">
        <v>259</v>
      </c>
      <c r="AL4" s="204" t="s">
        <v>259</v>
      </c>
      <c r="AM4" s="240"/>
    </row>
    <row r="5" spans="1:40" s="113" customFormat="1" x14ac:dyDescent="0.2">
      <c r="A5" s="197">
        <v>3</v>
      </c>
      <c r="B5" s="202" t="s">
        <v>598</v>
      </c>
      <c r="C5" s="205" t="s">
        <v>259</v>
      </c>
      <c r="D5" s="204" t="s">
        <v>259</v>
      </c>
      <c r="E5" s="204" t="s">
        <v>259</v>
      </c>
      <c r="F5" s="206" t="s">
        <v>259</v>
      </c>
      <c r="G5" s="240" t="s">
        <v>259</v>
      </c>
      <c r="H5" s="206" t="s">
        <v>259</v>
      </c>
      <c r="I5" s="204" t="s">
        <v>259</v>
      </c>
      <c r="J5" s="204" t="s">
        <v>259</v>
      </c>
      <c r="K5" s="204" t="s">
        <v>259</v>
      </c>
      <c r="L5" s="204" t="s">
        <v>259</v>
      </c>
      <c r="M5" s="204" t="s">
        <v>259</v>
      </c>
      <c r="N5" s="204" t="s">
        <v>259</v>
      </c>
      <c r="O5" s="204" t="s">
        <v>259</v>
      </c>
      <c r="P5" s="205" t="s">
        <v>259</v>
      </c>
      <c r="Q5" s="204" t="s">
        <v>259</v>
      </c>
      <c r="R5" s="206" t="s">
        <v>259</v>
      </c>
      <c r="S5" s="204" t="s">
        <v>259</v>
      </c>
      <c r="T5" s="204" t="s">
        <v>259</v>
      </c>
      <c r="U5" s="204" t="s">
        <v>259</v>
      </c>
      <c r="V5" s="205" t="s">
        <v>259</v>
      </c>
      <c r="W5" s="204" t="s">
        <v>259</v>
      </c>
      <c r="X5" s="206" t="s">
        <v>259</v>
      </c>
      <c r="Y5" s="174" t="s">
        <v>149</v>
      </c>
      <c r="Z5" s="204" t="s">
        <v>259</v>
      </c>
      <c r="AA5" s="204" t="s">
        <v>259</v>
      </c>
      <c r="AB5" s="204" t="s">
        <v>259</v>
      </c>
      <c r="AC5" s="204" t="s">
        <v>259</v>
      </c>
      <c r="AD5" s="204" t="s">
        <v>259</v>
      </c>
      <c r="AE5" s="204" t="s">
        <v>259</v>
      </c>
      <c r="AF5" s="204" t="s">
        <v>259</v>
      </c>
      <c r="AG5" s="204" t="s">
        <v>259</v>
      </c>
      <c r="AH5" s="204" t="s">
        <v>259</v>
      </c>
      <c r="AI5" s="204" t="s">
        <v>259</v>
      </c>
      <c r="AJ5" s="204" t="s">
        <v>259</v>
      </c>
      <c r="AK5" s="204" t="s">
        <v>259</v>
      </c>
      <c r="AL5" s="204" t="s">
        <v>259</v>
      </c>
      <c r="AM5" s="240" t="s">
        <v>259</v>
      </c>
    </row>
    <row r="6" spans="1:40" s="113" customFormat="1" x14ac:dyDescent="0.2">
      <c r="A6" s="197">
        <v>4</v>
      </c>
      <c r="B6" s="198"/>
      <c r="C6" s="205" t="s">
        <v>259</v>
      </c>
      <c r="D6" s="204" t="s">
        <v>259</v>
      </c>
      <c r="E6" s="204" t="s">
        <v>259</v>
      </c>
      <c r="F6" s="206" t="s">
        <v>259</v>
      </c>
      <c r="G6" s="240" t="s">
        <v>259</v>
      </c>
      <c r="H6" s="206" t="s">
        <v>259</v>
      </c>
      <c r="I6" s="204" t="s">
        <v>259</v>
      </c>
      <c r="J6" s="204" t="s">
        <v>259</v>
      </c>
      <c r="K6" s="204" t="s">
        <v>259</v>
      </c>
      <c r="L6" s="204" t="s">
        <v>259</v>
      </c>
      <c r="M6" s="204" t="s">
        <v>259</v>
      </c>
      <c r="N6" s="204" t="s">
        <v>259</v>
      </c>
      <c r="O6" s="204" t="s">
        <v>259</v>
      </c>
      <c r="P6" s="205" t="s">
        <v>259</v>
      </c>
      <c r="Q6" s="204" t="s">
        <v>259</v>
      </c>
      <c r="R6" s="206" t="s">
        <v>259</v>
      </c>
      <c r="S6" s="204" t="s">
        <v>259</v>
      </c>
      <c r="T6" s="204" t="s">
        <v>259</v>
      </c>
      <c r="U6" s="204" t="s">
        <v>259</v>
      </c>
      <c r="V6" s="205" t="s">
        <v>259</v>
      </c>
      <c r="W6" s="204" t="s">
        <v>259</v>
      </c>
      <c r="X6" s="206" t="s">
        <v>259</v>
      </c>
      <c r="Y6" s="174" t="s">
        <v>149</v>
      </c>
      <c r="Z6" s="204" t="s">
        <v>259</v>
      </c>
      <c r="AA6" s="204" t="s">
        <v>259</v>
      </c>
      <c r="AB6" s="204" t="s">
        <v>259</v>
      </c>
      <c r="AC6" s="204" t="s">
        <v>259</v>
      </c>
      <c r="AD6" s="204" t="s">
        <v>259</v>
      </c>
      <c r="AE6" s="204" t="s">
        <v>259</v>
      </c>
      <c r="AF6" s="204" t="s">
        <v>259</v>
      </c>
      <c r="AG6" s="204" t="s">
        <v>259</v>
      </c>
      <c r="AH6" s="204" t="s">
        <v>259</v>
      </c>
      <c r="AI6" s="204" t="s">
        <v>259</v>
      </c>
      <c r="AJ6" s="204" t="s">
        <v>259</v>
      </c>
      <c r="AK6" s="204" t="s">
        <v>259</v>
      </c>
      <c r="AL6" s="204" t="s">
        <v>259</v>
      </c>
      <c r="AM6" s="240" t="s">
        <v>259</v>
      </c>
    </row>
    <row r="7" spans="1:40" s="186" customFormat="1" x14ac:dyDescent="0.2">
      <c r="A7" s="197">
        <v>5</v>
      </c>
      <c r="B7" s="198" t="s">
        <v>306</v>
      </c>
      <c r="C7" s="205"/>
      <c r="D7" s="204"/>
      <c r="E7" s="204" t="b">
        <v>1</v>
      </c>
      <c r="F7" s="206"/>
      <c r="G7" s="241" t="b">
        <v>0</v>
      </c>
      <c r="H7" s="167" t="s">
        <v>149</v>
      </c>
      <c r="I7" s="168">
        <v>2.59</v>
      </c>
      <c r="J7" s="169">
        <v>0.7</v>
      </c>
      <c r="K7" s="169">
        <f t="shared" ref="K7:K19" si="0">T7*J7</f>
        <v>0.7</v>
      </c>
      <c r="L7" s="169">
        <v>2.2000000000000002</v>
      </c>
      <c r="M7" s="169">
        <v>3</v>
      </c>
      <c r="N7" s="170">
        <v>5</v>
      </c>
      <c r="O7" s="171" t="s">
        <v>199</v>
      </c>
      <c r="P7" s="199"/>
      <c r="Q7" s="170" t="b">
        <v>1</v>
      </c>
      <c r="R7" s="200"/>
      <c r="S7" s="201" t="s">
        <v>259</v>
      </c>
      <c r="T7" s="170">
        <v>1</v>
      </c>
      <c r="U7" s="170">
        <v>3</v>
      </c>
      <c r="V7" s="174"/>
      <c r="W7" s="180" t="b">
        <v>1</v>
      </c>
      <c r="X7" s="167"/>
      <c r="Y7" s="174" t="s">
        <v>149</v>
      </c>
      <c r="Z7" s="201"/>
      <c r="AA7" s="201" t="s">
        <v>149</v>
      </c>
      <c r="AB7" s="168">
        <f>I7</f>
        <v>2.59</v>
      </c>
      <c r="AC7" s="201" t="s">
        <v>149</v>
      </c>
      <c r="AD7" s="173">
        <v>0.2</v>
      </c>
      <c r="AE7" s="173">
        <v>0.3</v>
      </c>
      <c r="AF7" s="201" t="s">
        <v>193</v>
      </c>
      <c r="AG7" s="204" t="b">
        <v>1</v>
      </c>
      <c r="AH7" s="201" t="s">
        <v>149</v>
      </c>
      <c r="AI7" s="201" t="s">
        <v>149</v>
      </c>
      <c r="AJ7" s="201" t="s">
        <v>149</v>
      </c>
      <c r="AK7" s="204" t="s">
        <v>192</v>
      </c>
      <c r="AL7" s="179"/>
      <c r="AM7" s="241" t="b">
        <v>0</v>
      </c>
      <c r="AN7" s="243" t="s">
        <v>595</v>
      </c>
    </row>
    <row r="8" spans="1:40" s="186" customFormat="1" x14ac:dyDescent="0.2">
      <c r="A8" s="197">
        <v>6</v>
      </c>
      <c r="B8" s="198" t="s">
        <v>305</v>
      </c>
      <c r="C8" s="205"/>
      <c r="D8" s="204"/>
      <c r="E8" s="204" t="b">
        <v>1</v>
      </c>
      <c r="F8" s="206"/>
      <c r="G8" s="242" t="b">
        <v>0</v>
      </c>
      <c r="H8" s="172">
        <v>5.9</v>
      </c>
      <c r="I8" s="168">
        <v>2.64</v>
      </c>
      <c r="J8" s="169">
        <v>0.69</v>
      </c>
      <c r="K8" s="169">
        <f t="shared" si="0"/>
        <v>0.69</v>
      </c>
      <c r="L8" s="169">
        <v>2.6</v>
      </c>
      <c r="M8" s="169">
        <v>3.6</v>
      </c>
      <c r="N8" s="170">
        <v>5</v>
      </c>
      <c r="O8" s="171" t="s">
        <v>199</v>
      </c>
      <c r="P8" s="199"/>
      <c r="Q8" s="170" t="b">
        <v>1</v>
      </c>
      <c r="R8" s="200"/>
      <c r="S8" s="201" t="s">
        <v>259</v>
      </c>
      <c r="T8" s="170">
        <v>1</v>
      </c>
      <c r="U8" s="170">
        <v>3</v>
      </c>
      <c r="V8" s="174"/>
      <c r="W8" s="180" t="b">
        <v>1</v>
      </c>
      <c r="X8" s="167"/>
      <c r="Y8" s="174" t="s">
        <v>149</v>
      </c>
      <c r="Z8" s="201"/>
      <c r="AA8" s="201" t="s">
        <v>149</v>
      </c>
      <c r="AB8" s="168">
        <v>2.06</v>
      </c>
      <c r="AC8" s="201" t="s">
        <v>149</v>
      </c>
      <c r="AD8" s="173">
        <v>0.2</v>
      </c>
      <c r="AE8" s="173">
        <v>0.3</v>
      </c>
      <c r="AF8" s="201" t="s">
        <v>193</v>
      </c>
      <c r="AG8" s="204" t="b">
        <v>1</v>
      </c>
      <c r="AH8" s="201" t="s">
        <v>149</v>
      </c>
      <c r="AI8" s="201" t="s">
        <v>149</v>
      </c>
      <c r="AJ8" s="201" t="s">
        <v>149</v>
      </c>
      <c r="AK8" s="204" t="s">
        <v>192</v>
      </c>
      <c r="AL8" s="179"/>
      <c r="AM8" s="240" t="b">
        <v>1</v>
      </c>
    </row>
    <row r="9" spans="1:40" s="186" customFormat="1" x14ac:dyDescent="0.2">
      <c r="A9" s="197">
        <v>7</v>
      </c>
      <c r="B9" s="198" t="s">
        <v>304</v>
      </c>
      <c r="C9" s="205"/>
      <c r="D9" s="204"/>
      <c r="E9" s="204" t="b">
        <v>1</v>
      </c>
      <c r="F9" s="206"/>
      <c r="G9" s="242" t="b">
        <v>0</v>
      </c>
      <c r="H9" s="172">
        <v>5.9</v>
      </c>
      <c r="I9" s="168">
        <v>2.62</v>
      </c>
      <c r="J9" s="169">
        <v>0.7</v>
      </c>
      <c r="K9" s="169">
        <f t="shared" si="0"/>
        <v>0.7</v>
      </c>
      <c r="L9" s="169">
        <v>2.6</v>
      </c>
      <c r="M9" s="169">
        <v>3.6</v>
      </c>
      <c r="N9" s="170">
        <v>5</v>
      </c>
      <c r="O9" s="171" t="s">
        <v>199</v>
      </c>
      <c r="P9" s="199"/>
      <c r="Q9" s="170" t="b">
        <v>1</v>
      </c>
      <c r="R9" s="200"/>
      <c r="S9" s="201" t="s">
        <v>259</v>
      </c>
      <c r="T9" s="170">
        <v>1</v>
      </c>
      <c r="U9" s="170">
        <v>3</v>
      </c>
      <c r="V9" s="174"/>
      <c r="W9" s="180" t="b">
        <v>1</v>
      </c>
      <c r="X9" s="167"/>
      <c r="Y9" s="174" t="s">
        <v>149</v>
      </c>
      <c r="Z9" s="201"/>
      <c r="AA9" s="201" t="s">
        <v>149</v>
      </c>
      <c r="AB9" s="168">
        <v>2.06</v>
      </c>
      <c r="AC9" s="201" t="s">
        <v>149</v>
      </c>
      <c r="AD9" s="173">
        <v>0.2</v>
      </c>
      <c r="AE9" s="173">
        <v>0.3</v>
      </c>
      <c r="AF9" s="201" t="s">
        <v>193</v>
      </c>
      <c r="AG9" s="204" t="b">
        <v>1</v>
      </c>
      <c r="AH9" s="201" t="s">
        <v>149</v>
      </c>
      <c r="AI9" s="201" t="s">
        <v>149</v>
      </c>
      <c r="AJ9" s="201" t="s">
        <v>149</v>
      </c>
      <c r="AK9" s="204" t="s">
        <v>192</v>
      </c>
      <c r="AL9" s="179"/>
      <c r="AM9" s="240" t="b">
        <v>1</v>
      </c>
    </row>
    <row r="10" spans="1:40" s="186" customFormat="1" x14ac:dyDescent="0.2">
      <c r="A10" s="197">
        <v>8</v>
      </c>
      <c r="B10" s="198" t="s">
        <v>303</v>
      </c>
      <c r="C10" s="205"/>
      <c r="D10" s="204"/>
      <c r="E10" s="204" t="b">
        <v>1</v>
      </c>
      <c r="F10" s="206"/>
      <c r="G10" s="242" t="b">
        <v>0</v>
      </c>
      <c r="H10" s="172">
        <v>6.2</v>
      </c>
      <c r="I10" s="168">
        <v>4.2300000000000004</v>
      </c>
      <c r="J10" s="169">
        <v>1.0900000000000001</v>
      </c>
      <c r="K10" s="169">
        <f t="shared" si="0"/>
        <v>1.0900000000000001</v>
      </c>
      <c r="L10" s="169">
        <v>3.6</v>
      </c>
      <c r="M10" s="169">
        <v>7</v>
      </c>
      <c r="N10" s="170">
        <v>7</v>
      </c>
      <c r="O10" s="171" t="s">
        <v>199</v>
      </c>
      <c r="P10" s="199"/>
      <c r="Q10" s="170" t="b">
        <v>1</v>
      </c>
      <c r="R10" s="200"/>
      <c r="S10" s="201" t="s">
        <v>149</v>
      </c>
      <c r="T10" s="170">
        <v>1</v>
      </c>
      <c r="U10" s="170">
        <v>3</v>
      </c>
      <c r="V10" s="174"/>
      <c r="W10" s="180" t="b">
        <v>1</v>
      </c>
      <c r="X10" s="167"/>
      <c r="Y10" s="174" t="s">
        <v>149</v>
      </c>
      <c r="Z10" s="201"/>
      <c r="AA10" s="201" t="s">
        <v>149</v>
      </c>
      <c r="AB10" s="168">
        <f>I10</f>
        <v>4.2300000000000004</v>
      </c>
      <c r="AC10" s="201" t="s">
        <v>149</v>
      </c>
      <c r="AD10" s="173">
        <v>0.2</v>
      </c>
      <c r="AE10" s="173">
        <v>0.3</v>
      </c>
      <c r="AF10" s="201" t="s">
        <v>193</v>
      </c>
      <c r="AG10" s="204" t="b">
        <v>1</v>
      </c>
      <c r="AH10" s="201" t="s">
        <v>149</v>
      </c>
      <c r="AI10" s="201" t="s">
        <v>149</v>
      </c>
      <c r="AJ10" s="201" t="s">
        <v>149</v>
      </c>
      <c r="AK10" s="204" t="s">
        <v>192</v>
      </c>
      <c r="AL10" s="170">
        <v>6.9</v>
      </c>
      <c r="AM10" s="240" t="b">
        <v>1</v>
      </c>
    </row>
    <row r="11" spans="1:40" s="186" customFormat="1" x14ac:dyDescent="0.2">
      <c r="A11" s="197">
        <v>9</v>
      </c>
      <c r="B11" s="198" t="s">
        <v>302</v>
      </c>
      <c r="C11" s="205"/>
      <c r="D11" s="204"/>
      <c r="E11" s="204" t="b">
        <v>1</v>
      </c>
      <c r="F11" s="206"/>
      <c r="G11" s="242" t="b">
        <v>0</v>
      </c>
      <c r="H11" s="172">
        <v>6.2</v>
      </c>
      <c r="I11" s="168">
        <v>4.2300000000000004</v>
      </c>
      <c r="J11" s="169">
        <v>1.0900000000000001</v>
      </c>
      <c r="K11" s="169">
        <f t="shared" si="0"/>
        <v>1.0900000000000001</v>
      </c>
      <c r="L11" s="169">
        <v>3.6</v>
      </c>
      <c r="M11" s="169">
        <v>7</v>
      </c>
      <c r="N11" s="170">
        <v>7</v>
      </c>
      <c r="O11" s="171" t="s">
        <v>199</v>
      </c>
      <c r="P11" s="199"/>
      <c r="Q11" s="170" t="b">
        <v>1</v>
      </c>
      <c r="R11" s="200"/>
      <c r="S11" s="201" t="s">
        <v>149</v>
      </c>
      <c r="T11" s="170">
        <v>1</v>
      </c>
      <c r="U11" s="170">
        <v>3</v>
      </c>
      <c r="V11" s="174"/>
      <c r="W11" s="180" t="b">
        <v>1</v>
      </c>
      <c r="X11" s="167"/>
      <c r="Y11" s="174" t="s">
        <v>149</v>
      </c>
      <c r="Z11" s="201"/>
      <c r="AA11" s="201" t="s">
        <v>149</v>
      </c>
      <c r="AB11" s="168">
        <f>I11</f>
        <v>4.2300000000000004</v>
      </c>
      <c r="AC11" s="201" t="s">
        <v>149</v>
      </c>
      <c r="AD11" s="173">
        <v>0.2</v>
      </c>
      <c r="AE11" s="173">
        <v>0.3</v>
      </c>
      <c r="AF11" s="201" t="s">
        <v>193</v>
      </c>
      <c r="AG11" s="204" t="b">
        <v>1</v>
      </c>
      <c r="AH11" s="201" t="s">
        <v>149</v>
      </c>
      <c r="AI11" s="201" t="s">
        <v>149</v>
      </c>
      <c r="AJ11" s="201" t="s">
        <v>149</v>
      </c>
      <c r="AK11" s="204" t="s">
        <v>192</v>
      </c>
      <c r="AL11" s="179">
        <v>8.9</v>
      </c>
      <c r="AM11" s="240" t="b">
        <v>1</v>
      </c>
    </row>
    <row r="12" spans="1:40" s="186" customFormat="1" x14ac:dyDescent="0.2">
      <c r="A12" s="197">
        <v>10</v>
      </c>
      <c r="B12" s="198" t="s">
        <v>520</v>
      </c>
      <c r="C12" s="205"/>
      <c r="D12" s="204"/>
      <c r="E12" s="204" t="b">
        <v>1</v>
      </c>
      <c r="F12" s="206"/>
      <c r="G12" s="242" t="b">
        <v>0</v>
      </c>
      <c r="H12" s="172">
        <v>6.2</v>
      </c>
      <c r="I12" s="168">
        <v>3.19</v>
      </c>
      <c r="J12" s="169">
        <v>0.69</v>
      </c>
      <c r="K12" s="169">
        <v>0.69</v>
      </c>
      <c r="L12" s="169">
        <v>3.6</v>
      </c>
      <c r="M12" s="169">
        <v>3</v>
      </c>
      <c r="N12" s="170">
        <v>2</v>
      </c>
      <c r="O12" s="171" t="s">
        <v>199</v>
      </c>
      <c r="P12" s="199"/>
      <c r="Q12" s="170" t="b">
        <v>1</v>
      </c>
      <c r="R12" s="200"/>
      <c r="S12" s="201"/>
      <c r="T12" s="170">
        <v>1</v>
      </c>
      <c r="U12" s="170">
        <v>3</v>
      </c>
      <c r="V12" s="174"/>
      <c r="W12" s="180" t="b">
        <v>1</v>
      </c>
      <c r="X12" s="167"/>
      <c r="Y12" s="174" t="s">
        <v>149</v>
      </c>
      <c r="Z12" s="201"/>
      <c r="AA12" s="201" t="s">
        <v>149</v>
      </c>
      <c r="AB12" s="168">
        <v>3.31</v>
      </c>
      <c r="AC12" s="201" t="s">
        <v>149</v>
      </c>
      <c r="AD12" s="173">
        <v>0.2</v>
      </c>
      <c r="AE12" s="173">
        <v>0.3</v>
      </c>
      <c r="AF12" s="201" t="s">
        <v>193</v>
      </c>
      <c r="AG12" s="204" t="b">
        <v>1</v>
      </c>
      <c r="AH12" s="201" t="s">
        <v>149</v>
      </c>
      <c r="AI12" s="201" t="s">
        <v>149</v>
      </c>
      <c r="AJ12" s="201" t="s">
        <v>149</v>
      </c>
      <c r="AK12" s="204" t="s">
        <v>192</v>
      </c>
      <c r="AL12" s="179"/>
      <c r="AM12" s="240" t="b">
        <v>1</v>
      </c>
    </row>
    <row r="13" spans="1:40" s="186" customFormat="1" x14ac:dyDescent="0.2">
      <c r="A13" s="197">
        <v>11</v>
      </c>
      <c r="B13" s="198" t="s">
        <v>521</v>
      </c>
      <c r="C13" s="205"/>
      <c r="D13" s="204"/>
      <c r="E13" s="204" t="b">
        <v>1</v>
      </c>
      <c r="F13" s="206"/>
      <c r="G13" s="242" t="b">
        <v>0</v>
      </c>
      <c r="H13" s="172">
        <v>6.2</v>
      </c>
      <c r="I13" s="168">
        <v>4.3</v>
      </c>
      <c r="J13" s="175">
        <v>1</v>
      </c>
      <c r="K13" s="175">
        <v>1</v>
      </c>
      <c r="L13" s="169">
        <v>3.6</v>
      </c>
      <c r="M13" s="169">
        <v>4.3499999999999996</v>
      </c>
      <c r="N13" s="170">
        <v>2</v>
      </c>
      <c r="O13" s="171" t="s">
        <v>199</v>
      </c>
      <c r="P13" s="199"/>
      <c r="Q13" s="170" t="b">
        <v>1</v>
      </c>
      <c r="R13" s="200"/>
      <c r="S13" s="201"/>
      <c r="T13" s="170">
        <v>1</v>
      </c>
      <c r="U13" s="170">
        <v>3</v>
      </c>
      <c r="V13" s="174"/>
      <c r="W13" s="180" t="b">
        <v>1</v>
      </c>
      <c r="X13" s="167"/>
      <c r="Y13" s="174" t="s">
        <v>149</v>
      </c>
      <c r="Z13" s="201"/>
      <c r="AA13" s="201" t="s">
        <v>149</v>
      </c>
      <c r="AB13" s="168">
        <v>3.31</v>
      </c>
      <c r="AC13" s="201" t="s">
        <v>149</v>
      </c>
      <c r="AD13" s="173">
        <v>0.2</v>
      </c>
      <c r="AE13" s="173">
        <v>0.3</v>
      </c>
      <c r="AF13" s="201" t="s">
        <v>193</v>
      </c>
      <c r="AG13" s="204" t="b">
        <v>1</v>
      </c>
      <c r="AH13" s="201" t="s">
        <v>149</v>
      </c>
      <c r="AI13" s="201" t="s">
        <v>149</v>
      </c>
      <c r="AJ13" s="201" t="s">
        <v>149</v>
      </c>
      <c r="AK13" s="204" t="s">
        <v>192</v>
      </c>
      <c r="AL13" s="179"/>
      <c r="AM13" s="240" t="b">
        <v>1</v>
      </c>
    </row>
    <row r="14" spans="1:40" s="186" customFormat="1" x14ac:dyDescent="0.2">
      <c r="A14" s="197">
        <v>12</v>
      </c>
      <c r="B14" s="198" t="s">
        <v>565</v>
      </c>
      <c r="C14" s="226"/>
      <c r="D14" s="225"/>
      <c r="E14" s="225" t="b">
        <v>1</v>
      </c>
      <c r="F14" s="227"/>
      <c r="G14" s="242" t="b">
        <v>0</v>
      </c>
      <c r="H14" s="172">
        <v>8.8000000000000007</v>
      </c>
      <c r="I14" s="168">
        <v>8.33</v>
      </c>
      <c r="J14" s="175">
        <v>2.0099999999999998</v>
      </c>
      <c r="K14" s="175">
        <v>2.0099999999999998</v>
      </c>
      <c r="L14" s="169">
        <v>5.5</v>
      </c>
      <c r="M14" s="169">
        <v>4</v>
      </c>
      <c r="N14" s="170">
        <v>4</v>
      </c>
      <c r="O14" s="171" t="s">
        <v>199</v>
      </c>
      <c r="P14" s="199" t="b">
        <v>1</v>
      </c>
      <c r="Q14" s="170"/>
      <c r="R14" s="200"/>
      <c r="S14" s="201"/>
      <c r="T14" s="170">
        <v>1</v>
      </c>
      <c r="U14" s="170">
        <v>3</v>
      </c>
      <c r="V14" s="174"/>
      <c r="W14" s="180" t="b">
        <v>1</v>
      </c>
      <c r="X14" s="167"/>
      <c r="Y14" s="174"/>
      <c r="Z14" s="201"/>
      <c r="AA14" s="201"/>
      <c r="AB14" s="168">
        <v>8.33</v>
      </c>
      <c r="AC14" s="201"/>
      <c r="AD14" s="173">
        <v>0.2</v>
      </c>
      <c r="AE14" s="173">
        <v>0.3</v>
      </c>
      <c r="AF14" s="201" t="s">
        <v>586</v>
      </c>
      <c r="AG14" s="225" t="s">
        <v>587</v>
      </c>
      <c r="AH14" s="201"/>
      <c r="AI14" s="201"/>
      <c r="AJ14" s="201"/>
      <c r="AK14" s="225" t="s">
        <v>192</v>
      </c>
      <c r="AL14" s="179">
        <v>10.199999999999999</v>
      </c>
      <c r="AM14" s="240" t="b">
        <v>1</v>
      </c>
    </row>
    <row r="15" spans="1:40" s="186" customFormat="1" x14ac:dyDescent="0.2">
      <c r="A15" s="197">
        <v>13</v>
      </c>
      <c r="B15" s="198" t="s">
        <v>566</v>
      </c>
      <c r="C15" s="226"/>
      <c r="D15" s="225"/>
      <c r="E15" s="225" t="b">
        <v>1</v>
      </c>
      <c r="F15" s="227"/>
      <c r="G15" s="242" t="b">
        <v>0</v>
      </c>
      <c r="H15" s="172">
        <v>8.8000000000000007</v>
      </c>
      <c r="I15" s="168">
        <v>8.33</v>
      </c>
      <c r="J15" s="175">
        <v>2.0099999999999998</v>
      </c>
      <c r="K15" s="175">
        <v>2.0099999999999998</v>
      </c>
      <c r="L15" s="169">
        <v>7.1</v>
      </c>
      <c r="M15" s="169">
        <v>4</v>
      </c>
      <c r="N15" s="170">
        <v>4</v>
      </c>
      <c r="O15" s="171" t="s">
        <v>199</v>
      </c>
      <c r="P15" s="199" t="b">
        <v>1</v>
      </c>
      <c r="Q15" s="170"/>
      <c r="R15" s="200"/>
      <c r="S15" s="201"/>
      <c r="T15" s="170">
        <v>1</v>
      </c>
      <c r="U15" s="170">
        <v>3</v>
      </c>
      <c r="V15" s="174"/>
      <c r="W15" s="180" t="b">
        <v>1</v>
      </c>
      <c r="X15" s="167"/>
      <c r="Y15" s="174"/>
      <c r="Z15" s="201"/>
      <c r="AA15" s="201"/>
      <c r="AB15" s="168">
        <v>8.33</v>
      </c>
      <c r="AC15" s="201"/>
      <c r="AD15" s="173">
        <v>0.2</v>
      </c>
      <c r="AE15" s="173">
        <v>0.3</v>
      </c>
      <c r="AF15" s="201" t="s">
        <v>586</v>
      </c>
      <c r="AG15" s="225" t="b">
        <v>1</v>
      </c>
      <c r="AH15" s="201"/>
      <c r="AI15" s="201"/>
      <c r="AJ15" s="201"/>
      <c r="AK15" s="225" t="s">
        <v>192</v>
      </c>
      <c r="AL15" s="179">
        <v>10.199999999999999</v>
      </c>
      <c r="AM15" s="240" t="b">
        <v>1</v>
      </c>
    </row>
    <row r="16" spans="1:40" s="186" customFormat="1" x14ac:dyDescent="0.2">
      <c r="A16" s="197">
        <v>14</v>
      </c>
      <c r="B16" s="198" t="s">
        <v>300</v>
      </c>
      <c r="C16" s="205"/>
      <c r="D16" s="204"/>
      <c r="E16" s="204" t="b">
        <v>1</v>
      </c>
      <c r="F16" s="206"/>
      <c r="G16" s="241" t="b">
        <v>0</v>
      </c>
      <c r="H16" s="167" t="s">
        <v>149</v>
      </c>
      <c r="I16" s="168">
        <v>4.3</v>
      </c>
      <c r="J16" s="169">
        <v>1.08</v>
      </c>
      <c r="K16" s="169">
        <f t="shared" si="0"/>
        <v>1.08</v>
      </c>
      <c r="L16" s="169">
        <v>3.6</v>
      </c>
      <c r="M16" s="169">
        <v>4.7</v>
      </c>
      <c r="N16" s="170">
        <v>7</v>
      </c>
      <c r="O16" s="171" t="s">
        <v>199</v>
      </c>
      <c r="P16" s="199"/>
      <c r="Q16" s="170" t="b">
        <v>1</v>
      </c>
      <c r="R16" s="200"/>
      <c r="S16" s="201"/>
      <c r="T16" s="170">
        <v>1</v>
      </c>
      <c r="U16" s="170">
        <v>3</v>
      </c>
      <c r="V16" s="174"/>
      <c r="W16" s="180" t="b">
        <v>1</v>
      </c>
      <c r="X16" s="167"/>
      <c r="Y16" s="174" t="s">
        <v>149</v>
      </c>
      <c r="Z16" s="201"/>
      <c r="AA16" s="201" t="s">
        <v>149</v>
      </c>
      <c r="AB16" s="168">
        <f>I16</f>
        <v>4.3</v>
      </c>
      <c r="AC16" s="201" t="s">
        <v>149</v>
      </c>
      <c r="AD16" s="173">
        <v>0.2</v>
      </c>
      <c r="AE16" s="173">
        <v>0.3</v>
      </c>
      <c r="AF16" s="201" t="s">
        <v>193</v>
      </c>
      <c r="AG16" s="204" t="b">
        <v>1</v>
      </c>
      <c r="AH16" s="201" t="s">
        <v>149</v>
      </c>
      <c r="AI16" s="201" t="s">
        <v>149</v>
      </c>
      <c r="AJ16" s="201" t="s">
        <v>149</v>
      </c>
      <c r="AK16" s="204" t="s">
        <v>192</v>
      </c>
      <c r="AL16" s="179"/>
      <c r="AM16" s="241" t="b">
        <v>0</v>
      </c>
      <c r="AN16" s="243" t="s">
        <v>595</v>
      </c>
    </row>
    <row r="17" spans="1:40" s="186" customFormat="1" x14ac:dyDescent="0.2">
      <c r="A17" s="197">
        <v>15</v>
      </c>
      <c r="B17" s="198" t="s">
        <v>299</v>
      </c>
      <c r="C17" s="205"/>
      <c r="D17" s="204"/>
      <c r="E17" s="204" t="b">
        <v>1</v>
      </c>
      <c r="F17" s="206"/>
      <c r="G17" s="241" t="b">
        <v>0</v>
      </c>
      <c r="H17" s="167" t="s">
        <v>149</v>
      </c>
      <c r="I17" s="168">
        <v>5.73</v>
      </c>
      <c r="J17" s="169">
        <v>1.44</v>
      </c>
      <c r="K17" s="169">
        <f t="shared" si="0"/>
        <v>1.44</v>
      </c>
      <c r="L17" s="169">
        <v>3.6</v>
      </c>
      <c r="M17" s="169">
        <v>6.3</v>
      </c>
      <c r="N17" s="170">
        <v>7</v>
      </c>
      <c r="O17" s="171" t="s">
        <v>199</v>
      </c>
      <c r="P17" s="199"/>
      <c r="Q17" s="170" t="b">
        <v>1</v>
      </c>
      <c r="R17" s="200"/>
      <c r="S17" s="201"/>
      <c r="T17" s="170">
        <v>1</v>
      </c>
      <c r="U17" s="170">
        <v>3</v>
      </c>
      <c r="V17" s="174"/>
      <c r="W17" s="180" t="b">
        <v>1</v>
      </c>
      <c r="X17" s="167"/>
      <c r="Y17" s="174" t="s">
        <v>149</v>
      </c>
      <c r="Z17" s="201"/>
      <c r="AA17" s="201" t="s">
        <v>149</v>
      </c>
      <c r="AB17" s="168">
        <f>I17</f>
        <v>5.73</v>
      </c>
      <c r="AC17" s="201" t="s">
        <v>149</v>
      </c>
      <c r="AD17" s="173">
        <v>0.2</v>
      </c>
      <c r="AE17" s="173">
        <v>0.3</v>
      </c>
      <c r="AF17" s="201" t="s">
        <v>193</v>
      </c>
      <c r="AG17" s="204" t="b">
        <v>1</v>
      </c>
      <c r="AH17" s="201" t="s">
        <v>149</v>
      </c>
      <c r="AI17" s="201" t="s">
        <v>149</v>
      </c>
      <c r="AJ17" s="201" t="s">
        <v>149</v>
      </c>
      <c r="AK17" s="204" t="s">
        <v>192</v>
      </c>
      <c r="AL17" s="179"/>
      <c r="AM17" s="241" t="b">
        <v>0</v>
      </c>
      <c r="AN17" s="243" t="s">
        <v>595</v>
      </c>
    </row>
    <row r="18" spans="1:40" s="186" customFormat="1" x14ac:dyDescent="0.2">
      <c r="A18" s="197">
        <v>16</v>
      </c>
      <c r="B18" s="198" t="s">
        <v>298</v>
      </c>
      <c r="C18" s="205"/>
      <c r="D18" s="204"/>
      <c r="E18" s="204" t="b">
        <v>1</v>
      </c>
      <c r="F18" s="206"/>
      <c r="G18" s="242" t="b">
        <v>0</v>
      </c>
      <c r="H18" s="172">
        <v>5.9</v>
      </c>
      <c r="I18" s="168">
        <v>5.0199999999999996</v>
      </c>
      <c r="J18" s="169">
        <v>1.31</v>
      </c>
      <c r="K18" s="169">
        <f t="shared" si="0"/>
        <v>1.31</v>
      </c>
      <c r="L18" s="169">
        <v>3.6</v>
      </c>
      <c r="M18" s="169">
        <v>6.9</v>
      </c>
      <c r="N18" s="170">
        <v>7</v>
      </c>
      <c r="O18" s="171" t="s">
        <v>199</v>
      </c>
      <c r="P18" s="199"/>
      <c r="Q18" s="170" t="b">
        <v>1</v>
      </c>
      <c r="R18" s="200"/>
      <c r="S18" s="201"/>
      <c r="T18" s="170">
        <v>1</v>
      </c>
      <c r="U18" s="170">
        <v>3</v>
      </c>
      <c r="V18" s="174"/>
      <c r="W18" s="180" t="b">
        <v>1</v>
      </c>
      <c r="X18" s="167"/>
      <c r="Y18" s="174" t="s">
        <v>149</v>
      </c>
      <c r="Z18" s="201"/>
      <c r="AA18" s="201" t="s">
        <v>149</v>
      </c>
      <c r="AB18" s="168">
        <v>4.2699999999999996</v>
      </c>
      <c r="AC18" s="201" t="s">
        <v>149</v>
      </c>
      <c r="AD18" s="173">
        <v>0.2</v>
      </c>
      <c r="AE18" s="173">
        <v>0.3</v>
      </c>
      <c r="AF18" s="201" t="s">
        <v>193</v>
      </c>
      <c r="AG18" s="204" t="b">
        <v>1</v>
      </c>
      <c r="AH18" s="201" t="s">
        <v>149</v>
      </c>
      <c r="AI18" s="201" t="s">
        <v>149</v>
      </c>
      <c r="AJ18" s="201" t="s">
        <v>149</v>
      </c>
      <c r="AK18" s="204" t="s">
        <v>192</v>
      </c>
      <c r="AL18" s="179"/>
      <c r="AM18" s="240" t="b">
        <v>1</v>
      </c>
    </row>
    <row r="19" spans="1:40" s="186" customFormat="1" x14ac:dyDescent="0.2">
      <c r="A19" s="197">
        <v>17</v>
      </c>
      <c r="B19" s="198" t="s">
        <v>297</v>
      </c>
      <c r="C19" s="205"/>
      <c r="D19" s="204"/>
      <c r="E19" s="204" t="b">
        <v>1</v>
      </c>
      <c r="F19" s="206"/>
      <c r="G19" s="242" t="b">
        <v>0</v>
      </c>
      <c r="H19" s="172">
        <v>5.9</v>
      </c>
      <c r="I19" s="168">
        <v>4.95</v>
      </c>
      <c r="J19" s="169">
        <v>1.34</v>
      </c>
      <c r="K19" s="169">
        <f t="shared" si="0"/>
        <v>1.34</v>
      </c>
      <c r="L19" s="169">
        <v>3.6</v>
      </c>
      <c r="M19" s="169">
        <v>6.9</v>
      </c>
      <c r="N19" s="170">
        <v>7</v>
      </c>
      <c r="O19" s="171" t="s">
        <v>199</v>
      </c>
      <c r="P19" s="199"/>
      <c r="Q19" s="170" t="b">
        <v>1</v>
      </c>
      <c r="R19" s="200"/>
      <c r="S19" s="201"/>
      <c r="T19" s="170">
        <v>1</v>
      </c>
      <c r="U19" s="170">
        <v>3</v>
      </c>
      <c r="V19" s="174"/>
      <c r="W19" s="180" t="b">
        <v>1</v>
      </c>
      <c r="X19" s="167"/>
      <c r="Y19" s="174" t="s">
        <v>149</v>
      </c>
      <c r="Z19" s="201"/>
      <c r="AA19" s="201" t="s">
        <v>149</v>
      </c>
      <c r="AB19" s="168">
        <v>4.22</v>
      </c>
      <c r="AC19" s="201" t="s">
        <v>149</v>
      </c>
      <c r="AD19" s="173">
        <v>0.2</v>
      </c>
      <c r="AE19" s="173">
        <v>0.3</v>
      </c>
      <c r="AF19" s="201" t="s">
        <v>193</v>
      </c>
      <c r="AG19" s="204" t="b">
        <v>1</v>
      </c>
      <c r="AH19" s="201" t="s">
        <v>149</v>
      </c>
      <c r="AI19" s="201" t="s">
        <v>149</v>
      </c>
      <c r="AJ19" s="201" t="s">
        <v>149</v>
      </c>
      <c r="AK19" s="204" t="s">
        <v>192</v>
      </c>
      <c r="AL19" s="179"/>
      <c r="AM19" s="240" t="b">
        <v>1</v>
      </c>
    </row>
    <row r="20" spans="1:40" s="186" customFormat="1" x14ac:dyDescent="0.2">
      <c r="A20" s="197">
        <v>18</v>
      </c>
      <c r="B20" s="198"/>
      <c r="C20" s="205"/>
      <c r="D20" s="204"/>
      <c r="E20" s="204"/>
      <c r="F20" s="206"/>
      <c r="G20" s="240"/>
      <c r="H20" s="167" t="s">
        <v>149</v>
      </c>
      <c r="I20" s="168"/>
      <c r="J20" s="169"/>
      <c r="K20" s="169"/>
      <c r="L20" s="169"/>
      <c r="M20" s="169"/>
      <c r="N20" s="170"/>
      <c r="O20" s="171"/>
      <c r="P20" s="199"/>
      <c r="Q20" s="170"/>
      <c r="R20" s="200"/>
      <c r="S20" s="201"/>
      <c r="T20" s="170"/>
      <c r="U20" s="170"/>
      <c r="V20" s="174"/>
      <c r="W20" s="180"/>
      <c r="X20" s="167"/>
      <c r="Y20" s="174" t="s">
        <v>149</v>
      </c>
      <c r="Z20" s="201"/>
      <c r="AA20" s="201"/>
      <c r="AB20" s="168"/>
      <c r="AC20" s="201"/>
      <c r="AD20" s="173"/>
      <c r="AE20" s="173"/>
      <c r="AF20" s="201"/>
      <c r="AG20" s="204"/>
      <c r="AH20" s="201"/>
      <c r="AI20" s="201"/>
      <c r="AJ20" s="201"/>
      <c r="AK20" s="204"/>
      <c r="AL20" s="179"/>
      <c r="AM20" s="240"/>
    </row>
    <row r="21" spans="1:40" s="186" customFormat="1" x14ac:dyDescent="0.2">
      <c r="A21" s="197">
        <v>19</v>
      </c>
      <c r="B21" s="198" t="s">
        <v>296</v>
      </c>
      <c r="C21" s="205"/>
      <c r="D21" s="204"/>
      <c r="E21" s="204" t="b">
        <v>1</v>
      </c>
      <c r="F21" s="206"/>
      <c r="G21" s="242" t="b">
        <v>0</v>
      </c>
      <c r="H21" s="172">
        <v>8.8000000000000007</v>
      </c>
      <c r="I21" s="168">
        <v>7.41</v>
      </c>
      <c r="J21" s="169">
        <v>1.89</v>
      </c>
      <c r="K21" s="169">
        <f>T21*J21</f>
        <v>1.89</v>
      </c>
      <c r="L21" s="169">
        <v>7.5</v>
      </c>
      <c r="M21" s="169">
        <v>3.3</v>
      </c>
      <c r="N21" s="170">
        <v>5</v>
      </c>
      <c r="O21" s="171" t="s">
        <v>199</v>
      </c>
      <c r="P21" s="199" t="b">
        <v>1</v>
      </c>
      <c r="Q21" s="170"/>
      <c r="R21" s="200"/>
      <c r="S21" s="201"/>
      <c r="T21" s="170">
        <v>1</v>
      </c>
      <c r="U21" s="170">
        <v>3</v>
      </c>
      <c r="V21" s="174"/>
      <c r="W21" s="180" t="b">
        <v>1</v>
      </c>
      <c r="X21" s="167"/>
      <c r="Y21" s="174" t="s">
        <v>149</v>
      </c>
      <c r="Z21" s="201"/>
      <c r="AA21" s="201" t="s">
        <v>149</v>
      </c>
      <c r="AB21" s="168">
        <f>I21</f>
        <v>7.41</v>
      </c>
      <c r="AC21" s="201" t="s">
        <v>149</v>
      </c>
      <c r="AD21" s="173">
        <v>0.2</v>
      </c>
      <c r="AE21" s="173">
        <v>0.3</v>
      </c>
      <c r="AF21" s="201" t="s">
        <v>193</v>
      </c>
      <c r="AG21" s="204" t="b">
        <v>1</v>
      </c>
      <c r="AH21" s="201" t="s">
        <v>149</v>
      </c>
      <c r="AI21" s="201" t="s">
        <v>149</v>
      </c>
      <c r="AJ21" s="201" t="s">
        <v>149</v>
      </c>
      <c r="AK21" s="204" t="s">
        <v>192</v>
      </c>
      <c r="AL21" s="179">
        <v>7.6</v>
      </c>
      <c r="AM21" s="240" t="b">
        <v>1</v>
      </c>
    </row>
    <row r="22" spans="1:40" s="186" customFormat="1" x14ac:dyDescent="0.2">
      <c r="A22" s="197">
        <v>20</v>
      </c>
      <c r="B22" s="198" t="s">
        <v>295</v>
      </c>
      <c r="C22" s="205"/>
      <c r="D22" s="204"/>
      <c r="E22" s="204" t="b">
        <v>1</v>
      </c>
      <c r="F22" s="206"/>
      <c r="G22" s="174"/>
      <c r="H22" s="167" t="s">
        <v>149</v>
      </c>
      <c r="I22" s="168" t="s">
        <v>291</v>
      </c>
      <c r="J22" s="168">
        <f>J21*T22</f>
        <v>3.78</v>
      </c>
      <c r="K22" s="168">
        <v>1.89</v>
      </c>
      <c r="L22" s="168">
        <f>L21*T22</f>
        <v>15</v>
      </c>
      <c r="M22" s="168" t="s">
        <v>290</v>
      </c>
      <c r="N22" s="170">
        <v>5</v>
      </c>
      <c r="O22" s="171" t="s">
        <v>199</v>
      </c>
      <c r="P22" s="199" t="b">
        <v>1</v>
      </c>
      <c r="Q22" s="170"/>
      <c r="R22" s="200"/>
      <c r="S22" s="201" t="s">
        <v>259</v>
      </c>
      <c r="T22" s="170">
        <v>2</v>
      </c>
      <c r="U22" s="170">
        <v>3</v>
      </c>
      <c r="V22" s="174"/>
      <c r="W22" s="180" t="b">
        <v>1</v>
      </c>
      <c r="X22" s="167"/>
      <c r="Y22" s="174" t="s">
        <v>149</v>
      </c>
      <c r="Z22" s="201"/>
      <c r="AA22" s="201" t="s">
        <v>149</v>
      </c>
      <c r="AB22" s="168" t="str">
        <f>I22</f>
        <v>14,82 (2x 7,41)</v>
      </c>
      <c r="AC22" s="201" t="s">
        <v>149</v>
      </c>
      <c r="AD22" s="173">
        <v>0.2</v>
      </c>
      <c r="AE22" s="173">
        <v>0.3</v>
      </c>
      <c r="AF22" s="201" t="s">
        <v>193</v>
      </c>
      <c r="AG22" s="204" t="b">
        <v>1</v>
      </c>
      <c r="AH22" s="201" t="s">
        <v>149</v>
      </c>
      <c r="AI22" s="201" t="s">
        <v>149</v>
      </c>
      <c r="AJ22" s="201" t="s">
        <v>149</v>
      </c>
      <c r="AK22" s="204" t="s">
        <v>192</v>
      </c>
      <c r="AL22" s="179">
        <v>7.6</v>
      </c>
      <c r="AM22" s="174"/>
    </row>
    <row r="23" spans="1:40" s="186" customFormat="1" x14ac:dyDescent="0.2">
      <c r="A23" s="197">
        <v>21</v>
      </c>
      <c r="B23" s="198" t="s">
        <v>294</v>
      </c>
      <c r="C23" s="205"/>
      <c r="D23" s="204"/>
      <c r="E23" s="204" t="b">
        <v>1</v>
      </c>
      <c r="F23" s="206"/>
      <c r="G23" s="174"/>
      <c r="H23" s="167" t="s">
        <v>149</v>
      </c>
      <c r="I23" s="168" t="s">
        <v>288</v>
      </c>
      <c r="J23" s="168">
        <f>J21*T23</f>
        <v>5.67</v>
      </c>
      <c r="K23" s="168">
        <v>1.89</v>
      </c>
      <c r="L23" s="168">
        <f>L21*T23</f>
        <v>22.5</v>
      </c>
      <c r="M23" s="168" t="s">
        <v>338</v>
      </c>
      <c r="N23" s="170">
        <v>5</v>
      </c>
      <c r="O23" s="171" t="s">
        <v>199</v>
      </c>
      <c r="P23" s="199" t="b">
        <v>1</v>
      </c>
      <c r="Q23" s="170"/>
      <c r="R23" s="200"/>
      <c r="S23" s="201" t="s">
        <v>259</v>
      </c>
      <c r="T23" s="170">
        <v>3</v>
      </c>
      <c r="U23" s="170">
        <v>3</v>
      </c>
      <c r="V23" s="174"/>
      <c r="W23" s="180" t="b">
        <v>1</v>
      </c>
      <c r="X23" s="167"/>
      <c r="Y23" s="174" t="s">
        <v>149</v>
      </c>
      <c r="Z23" s="201"/>
      <c r="AA23" s="201" t="s">
        <v>149</v>
      </c>
      <c r="AB23" s="168" t="str">
        <f>I23</f>
        <v>22,23 (3x 7,41)</v>
      </c>
      <c r="AC23" s="201" t="s">
        <v>149</v>
      </c>
      <c r="AD23" s="173">
        <v>0.2</v>
      </c>
      <c r="AE23" s="173">
        <v>0.3</v>
      </c>
      <c r="AF23" s="201" t="s">
        <v>193</v>
      </c>
      <c r="AG23" s="204" t="b">
        <v>1</v>
      </c>
      <c r="AH23" s="201" t="s">
        <v>149</v>
      </c>
      <c r="AI23" s="201" t="s">
        <v>149</v>
      </c>
      <c r="AJ23" s="201" t="s">
        <v>149</v>
      </c>
      <c r="AK23" s="204" t="s">
        <v>192</v>
      </c>
      <c r="AL23" s="179">
        <v>7.6</v>
      </c>
      <c r="AM23" s="174"/>
    </row>
    <row r="24" spans="1:40" s="186" customFormat="1" x14ac:dyDescent="0.2">
      <c r="A24" s="197">
        <v>22</v>
      </c>
      <c r="B24" s="198" t="s">
        <v>522</v>
      </c>
      <c r="C24" s="205"/>
      <c r="D24" s="204"/>
      <c r="E24" s="204" t="b">
        <v>1</v>
      </c>
      <c r="F24" s="206"/>
      <c r="G24" s="174"/>
      <c r="H24" s="167" t="s">
        <v>149</v>
      </c>
      <c r="I24" s="168" t="s">
        <v>523</v>
      </c>
      <c r="J24" s="168">
        <f>J21*T24</f>
        <v>7.56</v>
      </c>
      <c r="K24" s="168">
        <v>1.89</v>
      </c>
      <c r="L24" s="168">
        <f>L21*T24</f>
        <v>30</v>
      </c>
      <c r="M24" s="168" t="s">
        <v>524</v>
      </c>
      <c r="N24" s="170">
        <v>5</v>
      </c>
      <c r="O24" s="171" t="s">
        <v>199</v>
      </c>
      <c r="P24" s="199" t="b">
        <v>1</v>
      </c>
      <c r="Q24" s="170"/>
      <c r="R24" s="200"/>
      <c r="S24" s="201" t="s">
        <v>259</v>
      </c>
      <c r="T24" s="170">
        <v>4</v>
      </c>
      <c r="U24" s="170">
        <v>3</v>
      </c>
      <c r="V24" s="174"/>
      <c r="W24" s="180" t="b">
        <v>1</v>
      </c>
      <c r="X24" s="167"/>
      <c r="Y24" s="174" t="s">
        <v>149</v>
      </c>
      <c r="Z24" s="201"/>
      <c r="AA24" s="201" t="s">
        <v>149</v>
      </c>
      <c r="AB24" s="168" t="str">
        <f>I24</f>
        <v>29,64 (4x 7,41)</v>
      </c>
      <c r="AC24" s="201" t="s">
        <v>149</v>
      </c>
      <c r="AD24" s="173">
        <v>0.2</v>
      </c>
      <c r="AE24" s="173">
        <v>0.3</v>
      </c>
      <c r="AF24" s="201" t="s">
        <v>193</v>
      </c>
      <c r="AG24" s="204" t="b">
        <v>1</v>
      </c>
      <c r="AH24" s="201" t="s">
        <v>149</v>
      </c>
      <c r="AI24" s="201" t="s">
        <v>149</v>
      </c>
      <c r="AJ24" s="201" t="s">
        <v>149</v>
      </c>
      <c r="AK24" s="204" t="s">
        <v>192</v>
      </c>
      <c r="AL24" s="179">
        <v>7.6</v>
      </c>
      <c r="AM24" s="174"/>
    </row>
    <row r="25" spans="1:40" s="186" customFormat="1" x14ac:dyDescent="0.2">
      <c r="A25" s="197">
        <v>23</v>
      </c>
      <c r="B25" s="198"/>
      <c r="C25" s="205"/>
      <c r="D25" s="204"/>
      <c r="E25" s="204"/>
      <c r="F25" s="206"/>
      <c r="G25" s="240"/>
      <c r="H25" s="167" t="s">
        <v>149</v>
      </c>
      <c r="I25" s="168"/>
      <c r="J25" s="169"/>
      <c r="K25" s="169"/>
      <c r="L25" s="169"/>
      <c r="M25" s="169"/>
      <c r="N25" s="170"/>
      <c r="O25" s="171"/>
      <c r="P25" s="199"/>
      <c r="Q25" s="170"/>
      <c r="R25" s="200"/>
      <c r="S25" s="201" t="s">
        <v>259</v>
      </c>
      <c r="T25" s="170"/>
      <c r="U25" s="170"/>
      <c r="V25" s="174"/>
      <c r="W25" s="180"/>
      <c r="X25" s="167"/>
      <c r="Y25" s="174" t="s">
        <v>149</v>
      </c>
      <c r="Z25" s="201"/>
      <c r="AA25" s="201"/>
      <c r="AB25" s="168"/>
      <c r="AC25" s="201"/>
      <c r="AD25" s="173"/>
      <c r="AE25" s="173"/>
      <c r="AF25" s="201"/>
      <c r="AG25" s="204"/>
      <c r="AH25" s="201"/>
      <c r="AI25" s="201"/>
      <c r="AJ25" s="201"/>
      <c r="AK25" s="204"/>
      <c r="AL25" s="179"/>
      <c r="AM25" s="240"/>
    </row>
    <row r="26" spans="1:40" s="186" customFormat="1" x14ac:dyDescent="0.2">
      <c r="A26" s="197">
        <v>24</v>
      </c>
      <c r="B26" s="198" t="s">
        <v>293</v>
      </c>
      <c r="C26" s="205"/>
      <c r="D26" s="204"/>
      <c r="E26" s="204" t="b">
        <v>1</v>
      </c>
      <c r="F26" s="206"/>
      <c r="G26" s="242" t="b">
        <v>0</v>
      </c>
      <c r="H26" s="172">
        <v>8.8000000000000007</v>
      </c>
      <c r="I26" s="168">
        <v>7.41</v>
      </c>
      <c r="J26" s="169">
        <v>1.89</v>
      </c>
      <c r="K26" s="169">
        <f>T26*J26</f>
        <v>1.89</v>
      </c>
      <c r="L26" s="169">
        <v>7.5</v>
      </c>
      <c r="M26" s="169">
        <v>3.3</v>
      </c>
      <c r="N26" s="170">
        <v>5</v>
      </c>
      <c r="O26" s="171" t="s">
        <v>199</v>
      </c>
      <c r="P26" s="199" t="b">
        <v>1</v>
      </c>
      <c r="Q26" s="170"/>
      <c r="R26" s="200"/>
      <c r="S26" s="201" t="s">
        <v>259</v>
      </c>
      <c r="T26" s="170">
        <v>1</v>
      </c>
      <c r="U26" s="170">
        <v>3</v>
      </c>
      <c r="V26" s="174"/>
      <c r="W26" s="180" t="b">
        <v>1</v>
      </c>
      <c r="X26" s="167"/>
      <c r="Y26" s="174" t="s">
        <v>149</v>
      </c>
      <c r="Z26" s="201"/>
      <c r="AA26" s="201" t="s">
        <v>149</v>
      </c>
      <c r="AB26" s="168">
        <f>I26</f>
        <v>7.41</v>
      </c>
      <c r="AC26" s="201" t="s">
        <v>149</v>
      </c>
      <c r="AD26" s="173">
        <v>0.2</v>
      </c>
      <c r="AE26" s="173">
        <v>0.3</v>
      </c>
      <c r="AF26" s="201" t="s">
        <v>193</v>
      </c>
      <c r="AG26" s="204" t="b">
        <v>1</v>
      </c>
      <c r="AH26" s="201" t="s">
        <v>149</v>
      </c>
      <c r="AI26" s="201" t="s">
        <v>149</v>
      </c>
      <c r="AJ26" s="201" t="s">
        <v>149</v>
      </c>
      <c r="AK26" s="204" t="s">
        <v>192</v>
      </c>
      <c r="AL26" s="179">
        <v>7.6</v>
      </c>
      <c r="AM26" s="240" t="b">
        <v>1</v>
      </c>
    </row>
    <row r="27" spans="1:40" s="186" customFormat="1" x14ac:dyDescent="0.2">
      <c r="A27" s="197">
        <v>25</v>
      </c>
      <c r="B27" s="198" t="s">
        <v>292</v>
      </c>
      <c r="C27" s="205"/>
      <c r="D27" s="204"/>
      <c r="E27" s="204" t="b">
        <v>1</v>
      </c>
      <c r="F27" s="206"/>
      <c r="G27" s="174"/>
      <c r="H27" s="167" t="s">
        <v>149</v>
      </c>
      <c r="I27" s="168" t="s">
        <v>291</v>
      </c>
      <c r="J27" s="168">
        <f>J26*T27</f>
        <v>3.78</v>
      </c>
      <c r="K27" s="168">
        <v>1.89</v>
      </c>
      <c r="L27" s="168">
        <f>L26*T27</f>
        <v>15</v>
      </c>
      <c r="M27" s="168" t="s">
        <v>290</v>
      </c>
      <c r="N27" s="170">
        <v>5</v>
      </c>
      <c r="O27" s="171" t="s">
        <v>199</v>
      </c>
      <c r="P27" s="199" t="b">
        <v>1</v>
      </c>
      <c r="Q27" s="170"/>
      <c r="R27" s="200"/>
      <c r="S27" s="201" t="s">
        <v>259</v>
      </c>
      <c r="T27" s="170">
        <v>2</v>
      </c>
      <c r="U27" s="170">
        <v>3</v>
      </c>
      <c r="V27" s="174"/>
      <c r="W27" s="180" t="b">
        <v>1</v>
      </c>
      <c r="X27" s="167"/>
      <c r="Y27" s="174" t="s">
        <v>149</v>
      </c>
      <c r="Z27" s="201"/>
      <c r="AA27" s="201" t="s">
        <v>149</v>
      </c>
      <c r="AB27" s="168" t="str">
        <f>I27</f>
        <v>14,82 (2x 7,41)</v>
      </c>
      <c r="AC27" s="201" t="s">
        <v>149</v>
      </c>
      <c r="AD27" s="173">
        <v>0.2</v>
      </c>
      <c r="AE27" s="173">
        <v>0.3</v>
      </c>
      <c r="AF27" s="201" t="s">
        <v>193</v>
      </c>
      <c r="AG27" s="204" t="b">
        <v>1</v>
      </c>
      <c r="AH27" s="201" t="s">
        <v>149</v>
      </c>
      <c r="AI27" s="201" t="s">
        <v>149</v>
      </c>
      <c r="AJ27" s="201" t="s">
        <v>149</v>
      </c>
      <c r="AK27" s="204" t="s">
        <v>192</v>
      </c>
      <c r="AL27" s="179">
        <v>7.6</v>
      </c>
      <c r="AM27" s="174"/>
    </row>
    <row r="28" spans="1:40" s="186" customFormat="1" x14ac:dyDescent="0.2">
      <c r="A28" s="197">
        <v>26</v>
      </c>
      <c r="B28" s="198" t="s">
        <v>289</v>
      </c>
      <c r="C28" s="205"/>
      <c r="D28" s="204"/>
      <c r="E28" s="204" t="b">
        <v>1</v>
      </c>
      <c r="F28" s="206"/>
      <c r="G28" s="174"/>
      <c r="H28" s="167" t="s">
        <v>149</v>
      </c>
      <c r="I28" s="168" t="s">
        <v>288</v>
      </c>
      <c r="J28" s="168">
        <f>J26*T28</f>
        <v>5.67</v>
      </c>
      <c r="K28" s="168">
        <v>1.89</v>
      </c>
      <c r="L28" s="168">
        <f>L26*T28</f>
        <v>22.5</v>
      </c>
      <c r="M28" s="168" t="s">
        <v>338</v>
      </c>
      <c r="N28" s="170">
        <v>5</v>
      </c>
      <c r="O28" s="171" t="s">
        <v>199</v>
      </c>
      <c r="P28" s="199" t="b">
        <v>1</v>
      </c>
      <c r="Q28" s="170"/>
      <c r="R28" s="200"/>
      <c r="S28" s="201" t="s">
        <v>259</v>
      </c>
      <c r="T28" s="170">
        <v>3</v>
      </c>
      <c r="U28" s="170">
        <v>3</v>
      </c>
      <c r="V28" s="174"/>
      <c r="W28" s="180" t="b">
        <v>1</v>
      </c>
      <c r="X28" s="167"/>
      <c r="Y28" s="174" t="s">
        <v>149</v>
      </c>
      <c r="Z28" s="201"/>
      <c r="AA28" s="201" t="s">
        <v>149</v>
      </c>
      <c r="AB28" s="168" t="str">
        <f>I28</f>
        <v>22,23 (3x 7,41)</v>
      </c>
      <c r="AC28" s="201" t="s">
        <v>149</v>
      </c>
      <c r="AD28" s="173">
        <v>0.2</v>
      </c>
      <c r="AE28" s="173">
        <v>0.3</v>
      </c>
      <c r="AF28" s="201" t="s">
        <v>193</v>
      </c>
      <c r="AG28" s="204" t="b">
        <v>1</v>
      </c>
      <c r="AH28" s="201" t="s">
        <v>149</v>
      </c>
      <c r="AI28" s="201" t="s">
        <v>149</v>
      </c>
      <c r="AJ28" s="201" t="s">
        <v>149</v>
      </c>
      <c r="AK28" s="204" t="s">
        <v>192</v>
      </c>
      <c r="AL28" s="179">
        <v>7.6</v>
      </c>
      <c r="AM28" s="174"/>
    </row>
    <row r="29" spans="1:40" s="186" customFormat="1" x14ac:dyDescent="0.2">
      <c r="A29" s="197">
        <v>27</v>
      </c>
      <c r="B29" s="198" t="s">
        <v>525</v>
      </c>
      <c r="C29" s="205"/>
      <c r="D29" s="204"/>
      <c r="E29" s="204" t="b">
        <v>1</v>
      </c>
      <c r="F29" s="206"/>
      <c r="G29" s="174"/>
      <c r="H29" s="167" t="s">
        <v>149</v>
      </c>
      <c r="I29" s="168" t="s">
        <v>523</v>
      </c>
      <c r="J29" s="168">
        <f>J26*T29</f>
        <v>7.56</v>
      </c>
      <c r="K29" s="168">
        <v>1.89</v>
      </c>
      <c r="L29" s="168">
        <f>L26*T29</f>
        <v>30</v>
      </c>
      <c r="M29" s="168" t="s">
        <v>524</v>
      </c>
      <c r="N29" s="170">
        <v>5</v>
      </c>
      <c r="O29" s="171" t="s">
        <v>199</v>
      </c>
      <c r="P29" s="199" t="b">
        <v>1</v>
      </c>
      <c r="Q29" s="170"/>
      <c r="R29" s="200"/>
      <c r="S29" s="201" t="s">
        <v>259</v>
      </c>
      <c r="T29" s="170">
        <v>4</v>
      </c>
      <c r="U29" s="170">
        <v>3</v>
      </c>
      <c r="V29" s="174"/>
      <c r="W29" s="180" t="b">
        <v>1</v>
      </c>
      <c r="X29" s="167"/>
      <c r="Y29" s="174" t="s">
        <v>149</v>
      </c>
      <c r="Z29" s="201"/>
      <c r="AA29" s="201" t="s">
        <v>149</v>
      </c>
      <c r="AB29" s="168" t="str">
        <f>I29</f>
        <v>29,64 (4x 7,41)</v>
      </c>
      <c r="AC29" s="201" t="s">
        <v>149</v>
      </c>
      <c r="AD29" s="173">
        <v>0.2</v>
      </c>
      <c r="AE29" s="173">
        <v>0.3</v>
      </c>
      <c r="AF29" s="201" t="s">
        <v>193</v>
      </c>
      <c r="AG29" s="204" t="b">
        <v>1</v>
      </c>
      <c r="AH29" s="201" t="s">
        <v>149</v>
      </c>
      <c r="AI29" s="201" t="s">
        <v>149</v>
      </c>
      <c r="AJ29" s="201" t="s">
        <v>149</v>
      </c>
      <c r="AK29" s="204" t="s">
        <v>192</v>
      </c>
      <c r="AL29" s="179">
        <v>7.6</v>
      </c>
      <c r="AM29" s="174"/>
    </row>
    <row r="30" spans="1:40" s="186" customFormat="1" x14ac:dyDescent="0.2">
      <c r="A30" s="197">
        <v>28</v>
      </c>
      <c r="B30" s="198" t="s">
        <v>287</v>
      </c>
      <c r="C30" s="205"/>
      <c r="D30" s="204"/>
      <c r="E30" s="204" t="b">
        <v>1</v>
      </c>
      <c r="F30" s="206"/>
      <c r="G30" s="242" t="b">
        <v>0</v>
      </c>
      <c r="H30" s="172">
        <v>8.8000000000000007</v>
      </c>
      <c r="I30" s="168">
        <v>7.41</v>
      </c>
      <c r="J30" s="169">
        <v>1.89</v>
      </c>
      <c r="K30" s="169">
        <f>T30*J30</f>
        <v>1.89</v>
      </c>
      <c r="L30" s="169">
        <v>4.24</v>
      </c>
      <c r="M30" s="169">
        <v>3.3</v>
      </c>
      <c r="N30" s="170">
        <v>5</v>
      </c>
      <c r="O30" s="171" t="s">
        <v>199</v>
      </c>
      <c r="P30" s="199" t="b">
        <v>1</v>
      </c>
      <c r="Q30" s="170"/>
      <c r="R30" s="200"/>
      <c r="S30" s="201" t="s">
        <v>259</v>
      </c>
      <c r="T30" s="170">
        <v>1</v>
      </c>
      <c r="U30" s="170">
        <v>3</v>
      </c>
      <c r="V30" s="174"/>
      <c r="W30" s="180" t="b">
        <v>1</v>
      </c>
      <c r="X30" s="167"/>
      <c r="Y30" s="174" t="s">
        <v>149</v>
      </c>
      <c r="Z30" s="201"/>
      <c r="AA30" s="201" t="s">
        <v>149</v>
      </c>
      <c r="AB30" s="168">
        <f>I30</f>
        <v>7.41</v>
      </c>
      <c r="AC30" s="201" t="s">
        <v>149</v>
      </c>
      <c r="AD30" s="173">
        <v>0.2</v>
      </c>
      <c r="AE30" s="173">
        <v>0.3</v>
      </c>
      <c r="AF30" s="201" t="s">
        <v>193</v>
      </c>
      <c r="AG30" s="204" t="b">
        <v>1</v>
      </c>
      <c r="AH30" s="201" t="s">
        <v>149</v>
      </c>
      <c r="AI30" s="201" t="s">
        <v>149</v>
      </c>
      <c r="AJ30" s="201" t="s">
        <v>149</v>
      </c>
      <c r="AK30" s="204" t="s">
        <v>192</v>
      </c>
      <c r="AL30" s="179">
        <v>7.6</v>
      </c>
      <c r="AM30" s="240" t="b">
        <v>1</v>
      </c>
    </row>
    <row r="31" spans="1:40" s="186" customFormat="1" x14ac:dyDescent="0.2">
      <c r="A31" s="197">
        <v>29</v>
      </c>
      <c r="B31" s="198"/>
      <c r="C31" s="205"/>
      <c r="D31" s="204"/>
      <c r="E31" s="204"/>
      <c r="F31" s="206"/>
      <c r="G31" s="240"/>
      <c r="H31" s="167" t="s">
        <v>149</v>
      </c>
      <c r="I31" s="168"/>
      <c r="J31" s="169"/>
      <c r="K31" s="169"/>
      <c r="L31" s="169"/>
      <c r="M31" s="169"/>
      <c r="N31" s="170"/>
      <c r="O31" s="171"/>
      <c r="P31" s="199"/>
      <c r="Q31" s="170"/>
      <c r="R31" s="200"/>
      <c r="S31" s="201" t="s">
        <v>259</v>
      </c>
      <c r="T31" s="170"/>
      <c r="U31" s="170"/>
      <c r="V31" s="174"/>
      <c r="W31" s="180"/>
      <c r="X31" s="167"/>
      <c r="Y31" s="174" t="s">
        <v>149</v>
      </c>
      <c r="Z31" s="201"/>
      <c r="AA31" s="201"/>
      <c r="AB31" s="168"/>
      <c r="AC31" s="201"/>
      <c r="AD31" s="173"/>
      <c r="AE31" s="173"/>
      <c r="AF31" s="201"/>
      <c r="AG31" s="204"/>
      <c r="AH31" s="201"/>
      <c r="AI31" s="201"/>
      <c r="AJ31" s="201"/>
      <c r="AK31" s="204"/>
      <c r="AL31" s="179"/>
      <c r="AM31" s="240"/>
    </row>
    <row r="32" spans="1:40" s="186" customFormat="1" x14ac:dyDescent="0.2">
      <c r="A32" s="197">
        <v>30</v>
      </c>
      <c r="B32" s="198" t="s">
        <v>286</v>
      </c>
      <c r="C32" s="205"/>
      <c r="D32" s="204"/>
      <c r="E32" s="204" t="b">
        <v>1</v>
      </c>
      <c r="F32" s="206"/>
      <c r="G32" s="242" t="b">
        <v>0</v>
      </c>
      <c r="H32" s="172">
        <v>8.8000000000000007</v>
      </c>
      <c r="I32" s="168">
        <v>8.33</v>
      </c>
      <c r="J32" s="169">
        <v>2.0099999999999998</v>
      </c>
      <c r="K32" s="169">
        <f>T32*J32</f>
        <v>2.0099999999999998</v>
      </c>
      <c r="L32" s="169">
        <v>5.5</v>
      </c>
      <c r="M32" s="169">
        <v>4</v>
      </c>
      <c r="N32" s="170">
        <v>4</v>
      </c>
      <c r="O32" s="171" t="s">
        <v>199</v>
      </c>
      <c r="P32" s="199" t="b">
        <v>1</v>
      </c>
      <c r="Q32" s="170"/>
      <c r="R32" s="200"/>
      <c r="S32" s="201" t="s">
        <v>259</v>
      </c>
      <c r="T32" s="170">
        <v>1</v>
      </c>
      <c r="U32" s="170">
        <v>3</v>
      </c>
      <c r="V32" s="174"/>
      <c r="W32" s="180" t="b">
        <v>1</v>
      </c>
      <c r="X32" s="167"/>
      <c r="Y32" s="174" t="s">
        <v>149</v>
      </c>
      <c r="Z32" s="201"/>
      <c r="AA32" s="201" t="s">
        <v>149</v>
      </c>
      <c r="AB32" s="168">
        <f>I32</f>
        <v>8.33</v>
      </c>
      <c r="AC32" s="201" t="s">
        <v>149</v>
      </c>
      <c r="AD32" s="173">
        <v>0.2</v>
      </c>
      <c r="AE32" s="173">
        <v>0.3</v>
      </c>
      <c r="AF32" s="201" t="s">
        <v>193</v>
      </c>
      <c r="AG32" s="204" t="b">
        <v>1</v>
      </c>
      <c r="AH32" s="201" t="s">
        <v>149</v>
      </c>
      <c r="AI32" s="201" t="s">
        <v>149</v>
      </c>
      <c r="AJ32" s="201" t="s">
        <v>149</v>
      </c>
      <c r="AK32" s="204" t="s">
        <v>192</v>
      </c>
      <c r="AL32" s="170">
        <v>10.199999999999999</v>
      </c>
      <c r="AM32" s="240" t="b">
        <v>1</v>
      </c>
    </row>
    <row r="33" spans="1:39" s="186" customFormat="1" x14ac:dyDescent="0.2">
      <c r="A33" s="197">
        <v>31</v>
      </c>
      <c r="B33" s="198" t="s">
        <v>285</v>
      </c>
      <c r="C33" s="205"/>
      <c r="D33" s="204"/>
      <c r="E33" s="204" t="b">
        <v>1</v>
      </c>
      <c r="F33" s="206"/>
      <c r="G33" s="174"/>
      <c r="H33" s="167" t="s">
        <v>149</v>
      </c>
      <c r="I33" s="168" t="s">
        <v>266</v>
      </c>
      <c r="J33" s="168">
        <f>J32*T33</f>
        <v>4.0199999999999996</v>
      </c>
      <c r="K33" s="168">
        <v>2.0099999999999998</v>
      </c>
      <c r="L33" s="168">
        <f>L32*T33</f>
        <v>11</v>
      </c>
      <c r="M33" s="168" t="s">
        <v>265</v>
      </c>
      <c r="N33" s="170">
        <v>4</v>
      </c>
      <c r="O33" s="171" t="s">
        <v>199</v>
      </c>
      <c r="P33" s="199" t="b">
        <v>1</v>
      </c>
      <c r="Q33" s="170"/>
      <c r="R33" s="200"/>
      <c r="S33" s="201" t="s">
        <v>259</v>
      </c>
      <c r="T33" s="170">
        <v>2</v>
      </c>
      <c r="U33" s="170">
        <v>3</v>
      </c>
      <c r="V33" s="174"/>
      <c r="W33" s="180" t="b">
        <v>1</v>
      </c>
      <c r="X33" s="167"/>
      <c r="Y33" s="174" t="s">
        <v>149</v>
      </c>
      <c r="Z33" s="201"/>
      <c r="AA33" s="201" t="s">
        <v>149</v>
      </c>
      <c r="AB33" s="168" t="str">
        <f>I33</f>
        <v>16,66 (2x 8,33)</v>
      </c>
      <c r="AC33" s="201" t="s">
        <v>149</v>
      </c>
      <c r="AD33" s="173">
        <v>0.2</v>
      </c>
      <c r="AE33" s="173">
        <v>0.3</v>
      </c>
      <c r="AF33" s="201" t="s">
        <v>193</v>
      </c>
      <c r="AG33" s="204" t="b">
        <v>1</v>
      </c>
      <c r="AH33" s="201" t="s">
        <v>149</v>
      </c>
      <c r="AI33" s="201" t="s">
        <v>149</v>
      </c>
      <c r="AJ33" s="201" t="s">
        <v>149</v>
      </c>
      <c r="AK33" s="204" t="s">
        <v>192</v>
      </c>
      <c r="AL33" s="170">
        <v>10.199999999999999</v>
      </c>
      <c r="AM33" s="174"/>
    </row>
    <row r="34" spans="1:39" s="186" customFormat="1" x14ac:dyDescent="0.2">
      <c r="A34" s="197">
        <v>32</v>
      </c>
      <c r="B34" s="198" t="s">
        <v>284</v>
      </c>
      <c r="C34" s="205"/>
      <c r="D34" s="204"/>
      <c r="E34" s="204" t="b">
        <v>1</v>
      </c>
      <c r="F34" s="206"/>
      <c r="G34" s="174"/>
      <c r="H34" s="167" t="s">
        <v>149</v>
      </c>
      <c r="I34" s="168" t="s">
        <v>262</v>
      </c>
      <c r="J34" s="168">
        <f>J32*T34</f>
        <v>6.0299999999999994</v>
      </c>
      <c r="K34" s="168">
        <v>2.0099999999999998</v>
      </c>
      <c r="L34" s="168">
        <f>L32*T34</f>
        <v>16.5</v>
      </c>
      <c r="M34" s="168" t="s">
        <v>261</v>
      </c>
      <c r="N34" s="170">
        <v>4</v>
      </c>
      <c r="O34" s="171" t="s">
        <v>199</v>
      </c>
      <c r="P34" s="199" t="b">
        <v>1</v>
      </c>
      <c r="Q34" s="170"/>
      <c r="R34" s="200"/>
      <c r="S34" s="201" t="s">
        <v>259</v>
      </c>
      <c r="T34" s="170">
        <v>3</v>
      </c>
      <c r="U34" s="170">
        <v>3</v>
      </c>
      <c r="V34" s="174"/>
      <c r="W34" s="180" t="b">
        <v>1</v>
      </c>
      <c r="X34" s="167"/>
      <c r="Y34" s="174" t="s">
        <v>149</v>
      </c>
      <c r="Z34" s="201"/>
      <c r="AA34" s="201" t="s">
        <v>149</v>
      </c>
      <c r="AB34" s="168" t="str">
        <f>I34</f>
        <v>24,99 (3x 8,33)</v>
      </c>
      <c r="AC34" s="201" t="s">
        <v>149</v>
      </c>
      <c r="AD34" s="173">
        <v>0.2</v>
      </c>
      <c r="AE34" s="173">
        <v>0.3</v>
      </c>
      <c r="AF34" s="201" t="s">
        <v>193</v>
      </c>
      <c r="AG34" s="204" t="b">
        <v>1</v>
      </c>
      <c r="AH34" s="201" t="s">
        <v>149</v>
      </c>
      <c r="AI34" s="201" t="s">
        <v>149</v>
      </c>
      <c r="AJ34" s="201" t="s">
        <v>149</v>
      </c>
      <c r="AK34" s="204" t="s">
        <v>192</v>
      </c>
      <c r="AL34" s="170">
        <v>10.199999999999999</v>
      </c>
      <c r="AM34" s="174"/>
    </row>
    <row r="35" spans="1:39" s="186" customFormat="1" x14ac:dyDescent="0.2">
      <c r="A35" s="197">
        <v>33</v>
      </c>
      <c r="B35" s="198" t="s">
        <v>526</v>
      </c>
      <c r="C35" s="205"/>
      <c r="D35" s="204"/>
      <c r="E35" s="204" t="b">
        <v>1</v>
      </c>
      <c r="F35" s="206"/>
      <c r="G35" s="174"/>
      <c r="H35" s="167" t="s">
        <v>149</v>
      </c>
      <c r="I35" s="168" t="s">
        <v>527</v>
      </c>
      <c r="J35" s="168">
        <f>J32*T35</f>
        <v>8.0399999999999991</v>
      </c>
      <c r="K35" s="168">
        <v>2.0099999999999998</v>
      </c>
      <c r="L35" s="168">
        <f>L32*T35</f>
        <v>22</v>
      </c>
      <c r="M35" s="168" t="s">
        <v>528</v>
      </c>
      <c r="N35" s="170">
        <v>4</v>
      </c>
      <c r="O35" s="171" t="s">
        <v>199</v>
      </c>
      <c r="P35" s="199" t="b">
        <v>1</v>
      </c>
      <c r="Q35" s="170"/>
      <c r="R35" s="200"/>
      <c r="S35" s="201" t="s">
        <v>259</v>
      </c>
      <c r="T35" s="170">
        <v>4</v>
      </c>
      <c r="U35" s="170">
        <v>3</v>
      </c>
      <c r="V35" s="174"/>
      <c r="W35" s="180" t="b">
        <v>1</v>
      </c>
      <c r="X35" s="167"/>
      <c r="Y35" s="174" t="s">
        <v>149</v>
      </c>
      <c r="Z35" s="201"/>
      <c r="AA35" s="201" t="s">
        <v>149</v>
      </c>
      <c r="AB35" s="168" t="str">
        <f>I35</f>
        <v>33,32 (4x 8,33)</v>
      </c>
      <c r="AC35" s="201" t="s">
        <v>149</v>
      </c>
      <c r="AD35" s="173">
        <v>0.2</v>
      </c>
      <c r="AE35" s="173">
        <v>0.3</v>
      </c>
      <c r="AF35" s="201" t="s">
        <v>193</v>
      </c>
      <c r="AG35" s="204" t="b">
        <v>1</v>
      </c>
      <c r="AH35" s="201" t="s">
        <v>149</v>
      </c>
      <c r="AI35" s="201" t="s">
        <v>149</v>
      </c>
      <c r="AJ35" s="201" t="s">
        <v>149</v>
      </c>
      <c r="AK35" s="204" t="s">
        <v>192</v>
      </c>
      <c r="AL35" s="170">
        <v>10.199999999999999</v>
      </c>
      <c r="AM35" s="174"/>
    </row>
    <row r="36" spans="1:39" s="186" customFormat="1" x14ac:dyDescent="0.2">
      <c r="A36" s="197">
        <v>34</v>
      </c>
      <c r="B36" s="198"/>
      <c r="C36" s="205"/>
      <c r="D36" s="204"/>
      <c r="E36" s="204"/>
      <c r="F36" s="206"/>
      <c r="G36" s="240"/>
      <c r="H36" s="167" t="s">
        <v>149</v>
      </c>
      <c r="I36" s="168"/>
      <c r="J36" s="169"/>
      <c r="K36" s="169"/>
      <c r="L36" s="169"/>
      <c r="M36" s="169"/>
      <c r="N36" s="170"/>
      <c r="O36" s="171"/>
      <c r="P36" s="199"/>
      <c r="Q36" s="170"/>
      <c r="R36" s="200"/>
      <c r="S36" s="201" t="s">
        <v>259</v>
      </c>
      <c r="T36" s="170"/>
      <c r="U36" s="170"/>
      <c r="V36" s="174"/>
      <c r="W36" s="180"/>
      <c r="X36" s="167"/>
      <c r="Y36" s="174" t="s">
        <v>149</v>
      </c>
      <c r="Z36" s="201"/>
      <c r="AA36" s="201"/>
      <c r="AB36" s="168"/>
      <c r="AC36" s="201"/>
      <c r="AD36" s="173"/>
      <c r="AE36" s="173"/>
      <c r="AF36" s="201"/>
      <c r="AG36" s="204"/>
      <c r="AH36" s="201"/>
      <c r="AI36" s="201"/>
      <c r="AJ36" s="201"/>
      <c r="AK36" s="204"/>
      <c r="AL36" s="170"/>
      <c r="AM36" s="240"/>
    </row>
    <row r="37" spans="1:39" s="186" customFormat="1" x14ac:dyDescent="0.2">
      <c r="A37" s="197">
        <v>35</v>
      </c>
      <c r="B37" s="198" t="s">
        <v>283</v>
      </c>
      <c r="C37" s="205"/>
      <c r="D37" s="204"/>
      <c r="E37" s="204" t="b">
        <v>1</v>
      </c>
      <c r="F37" s="206"/>
      <c r="G37" s="242" t="b">
        <v>0</v>
      </c>
      <c r="H37" s="172">
        <v>8.8000000000000007</v>
      </c>
      <c r="I37" s="168">
        <v>8.33</v>
      </c>
      <c r="J37" s="169">
        <v>2.0099999999999998</v>
      </c>
      <c r="K37" s="169">
        <f>T37*J37</f>
        <v>2.0099999999999998</v>
      </c>
      <c r="L37" s="169">
        <v>5.5</v>
      </c>
      <c r="M37" s="169">
        <v>4</v>
      </c>
      <c r="N37" s="170">
        <v>4</v>
      </c>
      <c r="O37" s="171" t="s">
        <v>199</v>
      </c>
      <c r="P37" s="199" t="b">
        <v>1</v>
      </c>
      <c r="Q37" s="170"/>
      <c r="R37" s="200"/>
      <c r="S37" s="201" t="s">
        <v>259</v>
      </c>
      <c r="T37" s="170">
        <v>1</v>
      </c>
      <c r="U37" s="170">
        <v>3</v>
      </c>
      <c r="V37" s="174"/>
      <c r="W37" s="180" t="b">
        <v>1</v>
      </c>
      <c r="X37" s="167"/>
      <c r="Y37" s="174" t="s">
        <v>149</v>
      </c>
      <c r="Z37" s="201"/>
      <c r="AA37" s="201" t="s">
        <v>149</v>
      </c>
      <c r="AB37" s="168">
        <f>I37</f>
        <v>8.33</v>
      </c>
      <c r="AC37" s="201" t="s">
        <v>149</v>
      </c>
      <c r="AD37" s="173">
        <v>0.2</v>
      </c>
      <c r="AE37" s="173">
        <v>0.3</v>
      </c>
      <c r="AF37" s="201" t="s">
        <v>193</v>
      </c>
      <c r="AG37" s="204" t="b">
        <v>1</v>
      </c>
      <c r="AH37" s="201" t="s">
        <v>149</v>
      </c>
      <c r="AI37" s="201" t="s">
        <v>149</v>
      </c>
      <c r="AJ37" s="201" t="s">
        <v>149</v>
      </c>
      <c r="AK37" s="204" t="s">
        <v>192</v>
      </c>
      <c r="AL37" s="170">
        <v>10.199999999999999</v>
      </c>
      <c r="AM37" s="240" t="b">
        <v>1</v>
      </c>
    </row>
    <row r="38" spans="1:39" s="186" customFormat="1" x14ac:dyDescent="0.2">
      <c r="A38" s="197">
        <v>36</v>
      </c>
      <c r="B38" s="198" t="s">
        <v>282</v>
      </c>
      <c r="C38" s="205"/>
      <c r="D38" s="204"/>
      <c r="E38" s="204" t="b">
        <v>1</v>
      </c>
      <c r="F38" s="206"/>
      <c r="G38" s="174"/>
      <c r="H38" s="167" t="s">
        <v>149</v>
      </c>
      <c r="I38" s="168" t="s">
        <v>266</v>
      </c>
      <c r="J38" s="168">
        <v>4.0199999999999996</v>
      </c>
      <c r="K38" s="168">
        <v>2.0099999999999998</v>
      </c>
      <c r="L38" s="168">
        <f>L37*T38</f>
        <v>11</v>
      </c>
      <c r="M38" s="168" t="s">
        <v>265</v>
      </c>
      <c r="N38" s="170">
        <v>4</v>
      </c>
      <c r="O38" s="171" t="s">
        <v>199</v>
      </c>
      <c r="P38" s="199" t="b">
        <v>1</v>
      </c>
      <c r="Q38" s="170"/>
      <c r="R38" s="200"/>
      <c r="S38" s="201" t="s">
        <v>259</v>
      </c>
      <c r="T38" s="170">
        <v>2</v>
      </c>
      <c r="U38" s="170">
        <v>3</v>
      </c>
      <c r="V38" s="174"/>
      <c r="W38" s="180" t="b">
        <v>1</v>
      </c>
      <c r="X38" s="167"/>
      <c r="Y38" s="174" t="s">
        <v>149</v>
      </c>
      <c r="Z38" s="201"/>
      <c r="AA38" s="201" t="s">
        <v>149</v>
      </c>
      <c r="AB38" s="168" t="str">
        <f>I38</f>
        <v>16,66 (2x 8,33)</v>
      </c>
      <c r="AC38" s="201" t="s">
        <v>149</v>
      </c>
      <c r="AD38" s="173">
        <v>0.2</v>
      </c>
      <c r="AE38" s="173">
        <v>0.3</v>
      </c>
      <c r="AF38" s="201" t="s">
        <v>193</v>
      </c>
      <c r="AG38" s="204" t="b">
        <v>1</v>
      </c>
      <c r="AH38" s="201" t="s">
        <v>149</v>
      </c>
      <c r="AI38" s="201" t="s">
        <v>149</v>
      </c>
      <c r="AJ38" s="201" t="s">
        <v>149</v>
      </c>
      <c r="AK38" s="204" t="s">
        <v>192</v>
      </c>
      <c r="AL38" s="170">
        <v>10.199999999999999</v>
      </c>
      <c r="AM38" s="174"/>
    </row>
    <row r="39" spans="1:39" s="186" customFormat="1" x14ac:dyDescent="0.2">
      <c r="A39" s="197">
        <v>37</v>
      </c>
      <c r="B39" s="198" t="s">
        <v>281</v>
      </c>
      <c r="C39" s="205"/>
      <c r="D39" s="204"/>
      <c r="E39" s="204" t="b">
        <v>1</v>
      </c>
      <c r="F39" s="206"/>
      <c r="G39" s="174"/>
      <c r="H39" s="167" t="s">
        <v>149</v>
      </c>
      <c r="I39" s="168" t="s">
        <v>262</v>
      </c>
      <c r="J39" s="168">
        <v>6.03</v>
      </c>
      <c r="K39" s="168">
        <v>2.0099999999999998</v>
      </c>
      <c r="L39" s="168">
        <f>L37*T39</f>
        <v>16.5</v>
      </c>
      <c r="M39" s="168" t="s">
        <v>261</v>
      </c>
      <c r="N39" s="170">
        <v>4</v>
      </c>
      <c r="O39" s="171" t="s">
        <v>199</v>
      </c>
      <c r="P39" s="199" t="b">
        <v>1</v>
      </c>
      <c r="Q39" s="170"/>
      <c r="R39" s="200"/>
      <c r="S39" s="201" t="s">
        <v>259</v>
      </c>
      <c r="T39" s="170">
        <v>3</v>
      </c>
      <c r="U39" s="170">
        <v>3</v>
      </c>
      <c r="V39" s="174"/>
      <c r="W39" s="180" t="b">
        <v>1</v>
      </c>
      <c r="X39" s="167"/>
      <c r="Y39" s="174" t="s">
        <v>149</v>
      </c>
      <c r="Z39" s="201"/>
      <c r="AA39" s="201" t="s">
        <v>149</v>
      </c>
      <c r="AB39" s="168" t="str">
        <f>I39</f>
        <v>24,99 (3x 8,33)</v>
      </c>
      <c r="AC39" s="201" t="s">
        <v>149</v>
      </c>
      <c r="AD39" s="173">
        <v>0.2</v>
      </c>
      <c r="AE39" s="173">
        <v>0.3</v>
      </c>
      <c r="AF39" s="201" t="s">
        <v>193</v>
      </c>
      <c r="AG39" s="204" t="b">
        <v>1</v>
      </c>
      <c r="AH39" s="201" t="s">
        <v>149</v>
      </c>
      <c r="AI39" s="201" t="s">
        <v>149</v>
      </c>
      <c r="AJ39" s="201" t="s">
        <v>149</v>
      </c>
      <c r="AK39" s="204" t="s">
        <v>192</v>
      </c>
      <c r="AL39" s="170">
        <v>10.199999999999999</v>
      </c>
      <c r="AM39" s="174"/>
    </row>
    <row r="40" spans="1:39" s="186" customFormat="1" x14ac:dyDescent="0.2">
      <c r="A40" s="197">
        <v>38</v>
      </c>
      <c r="B40" s="198" t="s">
        <v>529</v>
      </c>
      <c r="C40" s="205"/>
      <c r="D40" s="204"/>
      <c r="E40" s="204" t="b">
        <v>1</v>
      </c>
      <c r="F40" s="206"/>
      <c r="G40" s="174"/>
      <c r="H40" s="167" t="s">
        <v>149</v>
      </c>
      <c r="I40" s="168" t="s">
        <v>527</v>
      </c>
      <c r="J40" s="168">
        <v>8.0399999999999991</v>
      </c>
      <c r="K40" s="168">
        <v>2.0099999999999998</v>
      </c>
      <c r="L40" s="168">
        <f>L37*T40</f>
        <v>22</v>
      </c>
      <c r="M40" s="168" t="s">
        <v>528</v>
      </c>
      <c r="N40" s="170">
        <v>4</v>
      </c>
      <c r="O40" s="171" t="s">
        <v>199</v>
      </c>
      <c r="P40" s="199" t="b">
        <v>1</v>
      </c>
      <c r="Q40" s="170"/>
      <c r="R40" s="200"/>
      <c r="S40" s="201" t="s">
        <v>259</v>
      </c>
      <c r="T40" s="170">
        <v>4</v>
      </c>
      <c r="U40" s="170">
        <v>3</v>
      </c>
      <c r="V40" s="174"/>
      <c r="W40" s="180" t="b">
        <v>1</v>
      </c>
      <c r="X40" s="167"/>
      <c r="Y40" s="174" t="s">
        <v>149</v>
      </c>
      <c r="Z40" s="201"/>
      <c r="AA40" s="201" t="s">
        <v>149</v>
      </c>
      <c r="AB40" s="168" t="str">
        <f>I40</f>
        <v>33,32 (4x 8,33)</v>
      </c>
      <c r="AC40" s="201" t="s">
        <v>149</v>
      </c>
      <c r="AD40" s="173">
        <v>0.2</v>
      </c>
      <c r="AE40" s="173">
        <v>0.3</v>
      </c>
      <c r="AF40" s="201" t="s">
        <v>193</v>
      </c>
      <c r="AG40" s="204" t="b">
        <v>1</v>
      </c>
      <c r="AH40" s="201" t="s">
        <v>149</v>
      </c>
      <c r="AI40" s="201" t="s">
        <v>149</v>
      </c>
      <c r="AJ40" s="201" t="s">
        <v>149</v>
      </c>
      <c r="AK40" s="204" t="s">
        <v>192</v>
      </c>
      <c r="AL40" s="170">
        <v>10.199999999999999</v>
      </c>
      <c r="AM40" s="174"/>
    </row>
    <row r="41" spans="1:39" s="186" customFormat="1" x14ac:dyDescent="0.2">
      <c r="A41" s="197">
        <v>39</v>
      </c>
      <c r="B41" s="198"/>
      <c r="C41" s="205"/>
      <c r="D41" s="204"/>
      <c r="E41" s="204"/>
      <c r="F41" s="206"/>
      <c r="G41" s="240"/>
      <c r="H41" s="167" t="s">
        <v>149</v>
      </c>
      <c r="I41" s="168"/>
      <c r="J41" s="169"/>
      <c r="K41" s="169"/>
      <c r="L41" s="169"/>
      <c r="M41" s="169"/>
      <c r="N41" s="170"/>
      <c r="O41" s="171"/>
      <c r="P41" s="199"/>
      <c r="Q41" s="170"/>
      <c r="R41" s="200"/>
      <c r="S41" s="201" t="s">
        <v>259</v>
      </c>
      <c r="T41" s="170"/>
      <c r="U41" s="170"/>
      <c r="V41" s="174"/>
      <c r="W41" s="180"/>
      <c r="X41" s="167"/>
      <c r="Y41" s="174" t="s">
        <v>149</v>
      </c>
      <c r="Z41" s="201"/>
      <c r="AA41" s="201"/>
      <c r="AB41" s="168"/>
      <c r="AC41" s="201"/>
      <c r="AD41" s="173"/>
      <c r="AE41" s="173"/>
      <c r="AF41" s="201"/>
      <c r="AG41" s="204"/>
      <c r="AH41" s="201"/>
      <c r="AI41" s="201"/>
      <c r="AJ41" s="201"/>
      <c r="AK41" s="204"/>
      <c r="AL41" s="170"/>
      <c r="AM41" s="240"/>
    </row>
    <row r="42" spans="1:39" s="186" customFormat="1" x14ac:dyDescent="0.2">
      <c r="A42" s="197">
        <v>40</v>
      </c>
      <c r="B42" s="198" t="s">
        <v>280</v>
      </c>
      <c r="C42" s="205"/>
      <c r="D42" s="204"/>
      <c r="E42" s="204" t="b">
        <v>1</v>
      </c>
      <c r="F42" s="206"/>
      <c r="G42" s="242" t="b">
        <v>0</v>
      </c>
      <c r="H42" s="172">
        <v>8.8000000000000007</v>
      </c>
      <c r="I42" s="168">
        <v>9.0399999999999991</v>
      </c>
      <c r="J42" s="169">
        <v>2.2400000000000002</v>
      </c>
      <c r="K42" s="169">
        <f>T42*J42</f>
        <v>2.2400000000000002</v>
      </c>
      <c r="L42" s="169">
        <v>7.5</v>
      </c>
      <c r="M42" s="169">
        <v>4</v>
      </c>
      <c r="N42" s="170">
        <v>5</v>
      </c>
      <c r="O42" s="171" t="s">
        <v>199</v>
      </c>
      <c r="P42" s="199" t="b">
        <v>1</v>
      </c>
      <c r="Q42" s="170"/>
      <c r="R42" s="200"/>
      <c r="S42" s="201" t="s">
        <v>259</v>
      </c>
      <c r="T42" s="170">
        <v>1</v>
      </c>
      <c r="U42" s="170">
        <v>3</v>
      </c>
      <c r="V42" s="174"/>
      <c r="W42" s="180" t="b">
        <v>1</v>
      </c>
      <c r="X42" s="167"/>
      <c r="Y42" s="174" t="s">
        <v>149</v>
      </c>
      <c r="Z42" s="201"/>
      <c r="AA42" s="201" t="s">
        <v>149</v>
      </c>
      <c r="AB42" s="168">
        <f>I42</f>
        <v>9.0399999999999991</v>
      </c>
      <c r="AC42" s="201" t="s">
        <v>149</v>
      </c>
      <c r="AD42" s="173">
        <v>0.2</v>
      </c>
      <c r="AE42" s="173">
        <v>0.3</v>
      </c>
      <c r="AF42" s="201" t="s">
        <v>193</v>
      </c>
      <c r="AG42" s="204" t="b">
        <v>1</v>
      </c>
      <c r="AH42" s="201" t="s">
        <v>149</v>
      </c>
      <c r="AI42" s="201" t="s">
        <v>149</v>
      </c>
      <c r="AJ42" s="201" t="s">
        <v>149</v>
      </c>
      <c r="AK42" s="204" t="s">
        <v>192</v>
      </c>
      <c r="AL42" s="179">
        <v>7.6</v>
      </c>
      <c r="AM42" s="240" t="b">
        <v>1</v>
      </c>
    </row>
    <row r="43" spans="1:39" s="186" customFormat="1" x14ac:dyDescent="0.2">
      <c r="A43" s="197">
        <v>41</v>
      </c>
      <c r="B43" s="198" t="s">
        <v>279</v>
      </c>
      <c r="C43" s="205"/>
      <c r="D43" s="204"/>
      <c r="E43" s="204" t="b">
        <v>1</v>
      </c>
      <c r="F43" s="206"/>
      <c r="G43" s="174"/>
      <c r="H43" s="167" t="s">
        <v>149</v>
      </c>
      <c r="I43" s="168" t="s">
        <v>275</v>
      </c>
      <c r="J43" s="168">
        <f>J42*T43</f>
        <v>4.4800000000000004</v>
      </c>
      <c r="K43" s="168">
        <v>2.2400000000000002</v>
      </c>
      <c r="L43" s="168">
        <f>L42*T43</f>
        <v>15</v>
      </c>
      <c r="M43" s="168" t="s">
        <v>265</v>
      </c>
      <c r="N43" s="170">
        <v>5</v>
      </c>
      <c r="O43" s="171" t="s">
        <v>199</v>
      </c>
      <c r="P43" s="199" t="b">
        <v>1</v>
      </c>
      <c r="Q43" s="170"/>
      <c r="R43" s="200"/>
      <c r="S43" s="201" t="s">
        <v>259</v>
      </c>
      <c r="T43" s="170">
        <v>2</v>
      </c>
      <c r="U43" s="170">
        <v>3</v>
      </c>
      <c r="V43" s="174"/>
      <c r="W43" s="180" t="b">
        <v>1</v>
      </c>
      <c r="X43" s="167"/>
      <c r="Y43" s="174" t="s">
        <v>149</v>
      </c>
      <c r="Z43" s="201"/>
      <c r="AA43" s="201" t="s">
        <v>149</v>
      </c>
      <c r="AB43" s="168" t="str">
        <f>I43</f>
        <v>18,08 (2x 9,04)</v>
      </c>
      <c r="AC43" s="201" t="s">
        <v>149</v>
      </c>
      <c r="AD43" s="173">
        <v>0.2</v>
      </c>
      <c r="AE43" s="173">
        <v>0.3</v>
      </c>
      <c r="AF43" s="201" t="s">
        <v>193</v>
      </c>
      <c r="AG43" s="204" t="b">
        <v>1</v>
      </c>
      <c r="AH43" s="201" t="s">
        <v>149</v>
      </c>
      <c r="AI43" s="201" t="s">
        <v>149</v>
      </c>
      <c r="AJ43" s="201" t="s">
        <v>149</v>
      </c>
      <c r="AK43" s="204" t="s">
        <v>192</v>
      </c>
      <c r="AL43" s="179">
        <v>7.6</v>
      </c>
      <c r="AM43" s="174"/>
    </row>
    <row r="44" spans="1:39" s="186" customFormat="1" x14ac:dyDescent="0.2">
      <c r="A44" s="197">
        <v>42</v>
      </c>
      <c r="B44" s="198" t="s">
        <v>278</v>
      </c>
      <c r="C44" s="205"/>
      <c r="D44" s="204"/>
      <c r="E44" s="204" t="b">
        <v>1</v>
      </c>
      <c r="F44" s="206"/>
      <c r="G44" s="174"/>
      <c r="H44" s="167" t="s">
        <v>149</v>
      </c>
      <c r="I44" s="168" t="s">
        <v>273</v>
      </c>
      <c r="J44" s="168">
        <f>J42*T44</f>
        <v>6.7200000000000006</v>
      </c>
      <c r="K44" s="168">
        <v>2.2400000000000002</v>
      </c>
      <c r="L44" s="168">
        <f>L42*T44</f>
        <v>22.5</v>
      </c>
      <c r="M44" s="168" t="s">
        <v>261</v>
      </c>
      <c r="N44" s="170">
        <v>5</v>
      </c>
      <c r="O44" s="171" t="s">
        <v>199</v>
      </c>
      <c r="P44" s="199" t="b">
        <v>1</v>
      </c>
      <c r="Q44" s="170"/>
      <c r="R44" s="200"/>
      <c r="S44" s="201" t="s">
        <v>259</v>
      </c>
      <c r="T44" s="170">
        <v>3</v>
      </c>
      <c r="U44" s="170">
        <v>3</v>
      </c>
      <c r="V44" s="174"/>
      <c r="W44" s="180" t="b">
        <v>1</v>
      </c>
      <c r="X44" s="167"/>
      <c r="Y44" s="174" t="s">
        <v>149</v>
      </c>
      <c r="Z44" s="201"/>
      <c r="AA44" s="201" t="s">
        <v>149</v>
      </c>
      <c r="AB44" s="168" t="str">
        <f>I44</f>
        <v>27,12 (3x 9,04)</v>
      </c>
      <c r="AC44" s="201" t="s">
        <v>149</v>
      </c>
      <c r="AD44" s="173">
        <v>0.2</v>
      </c>
      <c r="AE44" s="173">
        <v>0.3</v>
      </c>
      <c r="AF44" s="201" t="s">
        <v>193</v>
      </c>
      <c r="AG44" s="204" t="b">
        <v>1</v>
      </c>
      <c r="AH44" s="201" t="s">
        <v>149</v>
      </c>
      <c r="AI44" s="201" t="s">
        <v>149</v>
      </c>
      <c r="AJ44" s="201" t="s">
        <v>149</v>
      </c>
      <c r="AK44" s="204" t="s">
        <v>192</v>
      </c>
      <c r="AL44" s="179">
        <v>7.6</v>
      </c>
      <c r="AM44" s="174"/>
    </row>
    <row r="45" spans="1:39" s="186" customFormat="1" x14ac:dyDescent="0.2">
      <c r="A45" s="197">
        <v>43</v>
      </c>
      <c r="B45" s="198" t="s">
        <v>530</v>
      </c>
      <c r="C45" s="205"/>
      <c r="D45" s="204"/>
      <c r="E45" s="204" t="b">
        <v>1</v>
      </c>
      <c r="F45" s="206"/>
      <c r="G45" s="174"/>
      <c r="H45" s="167" t="s">
        <v>149</v>
      </c>
      <c r="I45" s="168" t="s">
        <v>531</v>
      </c>
      <c r="J45" s="168">
        <f>J42*T45</f>
        <v>8.9600000000000009</v>
      </c>
      <c r="K45" s="168">
        <v>2.2400000000000002</v>
      </c>
      <c r="L45" s="168">
        <f>L42*T45</f>
        <v>30</v>
      </c>
      <c r="M45" s="168" t="s">
        <v>528</v>
      </c>
      <c r="N45" s="170">
        <v>5</v>
      </c>
      <c r="O45" s="171" t="s">
        <v>199</v>
      </c>
      <c r="P45" s="199" t="b">
        <v>1</v>
      </c>
      <c r="Q45" s="170"/>
      <c r="R45" s="200"/>
      <c r="S45" s="201" t="s">
        <v>259</v>
      </c>
      <c r="T45" s="170">
        <v>4</v>
      </c>
      <c r="U45" s="170">
        <v>3</v>
      </c>
      <c r="V45" s="174"/>
      <c r="W45" s="180" t="b">
        <v>1</v>
      </c>
      <c r="X45" s="167"/>
      <c r="Y45" s="174" t="s">
        <v>149</v>
      </c>
      <c r="Z45" s="201"/>
      <c r="AA45" s="201" t="s">
        <v>149</v>
      </c>
      <c r="AB45" s="168" t="str">
        <f>I45</f>
        <v>36,16 (4x 9,04)</v>
      </c>
      <c r="AC45" s="201" t="s">
        <v>149</v>
      </c>
      <c r="AD45" s="173">
        <v>0.2</v>
      </c>
      <c r="AE45" s="173">
        <v>0.3</v>
      </c>
      <c r="AF45" s="201" t="s">
        <v>193</v>
      </c>
      <c r="AG45" s="204" t="b">
        <v>1</v>
      </c>
      <c r="AH45" s="201" t="s">
        <v>149</v>
      </c>
      <c r="AI45" s="201" t="s">
        <v>149</v>
      </c>
      <c r="AJ45" s="201" t="s">
        <v>149</v>
      </c>
      <c r="AK45" s="204" t="s">
        <v>192</v>
      </c>
      <c r="AL45" s="179">
        <v>7.6</v>
      </c>
      <c r="AM45" s="174"/>
    </row>
    <row r="46" spans="1:39" s="186" customFormat="1" x14ac:dyDescent="0.2">
      <c r="A46" s="197">
        <v>44</v>
      </c>
      <c r="B46" s="198"/>
      <c r="C46" s="205"/>
      <c r="D46" s="204"/>
      <c r="E46" s="204"/>
      <c r="F46" s="206"/>
      <c r="G46" s="240"/>
      <c r="H46" s="167" t="s">
        <v>149</v>
      </c>
      <c r="I46" s="168"/>
      <c r="J46" s="169"/>
      <c r="K46" s="169"/>
      <c r="L46" s="169"/>
      <c r="M46" s="169"/>
      <c r="N46" s="170"/>
      <c r="O46" s="171"/>
      <c r="P46" s="199"/>
      <c r="Q46" s="170"/>
      <c r="R46" s="200"/>
      <c r="S46" s="201" t="s">
        <v>259</v>
      </c>
      <c r="T46" s="170"/>
      <c r="U46" s="170"/>
      <c r="V46" s="174"/>
      <c r="W46" s="180"/>
      <c r="X46" s="167"/>
      <c r="Y46" s="174" t="s">
        <v>149</v>
      </c>
      <c r="Z46" s="201"/>
      <c r="AA46" s="201"/>
      <c r="AB46" s="168"/>
      <c r="AC46" s="201"/>
      <c r="AD46" s="173"/>
      <c r="AE46" s="173"/>
      <c r="AF46" s="201"/>
      <c r="AG46" s="204"/>
      <c r="AH46" s="201"/>
      <c r="AI46" s="201"/>
      <c r="AJ46" s="201"/>
      <c r="AK46" s="204"/>
      <c r="AL46" s="179"/>
      <c r="AM46" s="240"/>
    </row>
    <row r="47" spans="1:39" s="186" customFormat="1" x14ac:dyDescent="0.2">
      <c r="A47" s="197">
        <v>45</v>
      </c>
      <c r="B47" s="198" t="s">
        <v>277</v>
      </c>
      <c r="C47" s="205"/>
      <c r="D47" s="204"/>
      <c r="E47" s="204" t="b">
        <v>1</v>
      </c>
      <c r="F47" s="206"/>
      <c r="G47" s="242" t="b">
        <v>0</v>
      </c>
      <c r="H47" s="172">
        <v>8.8000000000000007</v>
      </c>
      <c r="I47" s="168">
        <v>9.0399999999999991</v>
      </c>
      <c r="J47" s="169">
        <v>2.2400000000000002</v>
      </c>
      <c r="K47" s="169">
        <f>T47*J47</f>
        <v>2.2400000000000002</v>
      </c>
      <c r="L47" s="169">
        <v>7.5</v>
      </c>
      <c r="M47" s="169">
        <v>4</v>
      </c>
      <c r="N47" s="170">
        <v>5</v>
      </c>
      <c r="O47" s="171" t="s">
        <v>199</v>
      </c>
      <c r="P47" s="199" t="b">
        <v>1</v>
      </c>
      <c r="Q47" s="170"/>
      <c r="R47" s="200"/>
      <c r="S47" s="201" t="s">
        <v>259</v>
      </c>
      <c r="T47" s="170">
        <v>1</v>
      </c>
      <c r="U47" s="170">
        <v>3</v>
      </c>
      <c r="V47" s="174"/>
      <c r="W47" s="180" t="b">
        <v>1</v>
      </c>
      <c r="X47" s="167"/>
      <c r="Y47" s="174" t="s">
        <v>149</v>
      </c>
      <c r="Z47" s="201"/>
      <c r="AA47" s="201" t="s">
        <v>149</v>
      </c>
      <c r="AB47" s="168">
        <f>I47</f>
        <v>9.0399999999999991</v>
      </c>
      <c r="AC47" s="201" t="s">
        <v>149</v>
      </c>
      <c r="AD47" s="173">
        <v>0.2</v>
      </c>
      <c r="AE47" s="173">
        <v>0.3</v>
      </c>
      <c r="AF47" s="201" t="s">
        <v>193</v>
      </c>
      <c r="AG47" s="204" t="b">
        <v>1</v>
      </c>
      <c r="AH47" s="201" t="s">
        <v>149</v>
      </c>
      <c r="AI47" s="201" t="s">
        <v>149</v>
      </c>
      <c r="AJ47" s="201" t="s">
        <v>149</v>
      </c>
      <c r="AK47" s="204" t="s">
        <v>192</v>
      </c>
      <c r="AL47" s="179">
        <v>7.6</v>
      </c>
      <c r="AM47" s="240" t="b">
        <v>1</v>
      </c>
    </row>
    <row r="48" spans="1:39" s="186" customFormat="1" x14ac:dyDescent="0.2">
      <c r="A48" s="197">
        <v>46</v>
      </c>
      <c r="B48" s="198" t="s">
        <v>276</v>
      </c>
      <c r="C48" s="205"/>
      <c r="D48" s="204"/>
      <c r="E48" s="204" t="b">
        <v>1</v>
      </c>
      <c r="F48" s="206"/>
      <c r="G48" s="174"/>
      <c r="H48" s="167" t="s">
        <v>149</v>
      </c>
      <c r="I48" s="168" t="s">
        <v>275</v>
      </c>
      <c r="J48" s="168">
        <f>J47*T48</f>
        <v>4.4800000000000004</v>
      </c>
      <c r="K48" s="168">
        <v>2.2400000000000002</v>
      </c>
      <c r="L48" s="168">
        <f>L47*T48</f>
        <v>15</v>
      </c>
      <c r="M48" s="168" t="s">
        <v>265</v>
      </c>
      <c r="N48" s="170">
        <v>5</v>
      </c>
      <c r="O48" s="171" t="s">
        <v>199</v>
      </c>
      <c r="P48" s="199" t="b">
        <v>1</v>
      </c>
      <c r="Q48" s="170"/>
      <c r="R48" s="200"/>
      <c r="S48" s="201" t="s">
        <v>259</v>
      </c>
      <c r="T48" s="170">
        <v>2</v>
      </c>
      <c r="U48" s="170">
        <v>3</v>
      </c>
      <c r="V48" s="174"/>
      <c r="W48" s="180" t="b">
        <v>1</v>
      </c>
      <c r="X48" s="167"/>
      <c r="Y48" s="174" t="s">
        <v>149</v>
      </c>
      <c r="Z48" s="201"/>
      <c r="AA48" s="201" t="s">
        <v>149</v>
      </c>
      <c r="AB48" s="168" t="str">
        <f>I48</f>
        <v>18,08 (2x 9,04)</v>
      </c>
      <c r="AC48" s="201" t="s">
        <v>149</v>
      </c>
      <c r="AD48" s="173">
        <v>0.2</v>
      </c>
      <c r="AE48" s="173">
        <v>0.3</v>
      </c>
      <c r="AF48" s="201" t="s">
        <v>193</v>
      </c>
      <c r="AG48" s="204" t="b">
        <v>1</v>
      </c>
      <c r="AH48" s="201" t="s">
        <v>149</v>
      </c>
      <c r="AI48" s="201" t="s">
        <v>149</v>
      </c>
      <c r="AJ48" s="201" t="s">
        <v>149</v>
      </c>
      <c r="AK48" s="204" t="s">
        <v>192</v>
      </c>
      <c r="AL48" s="179">
        <v>7.6</v>
      </c>
      <c r="AM48" s="174"/>
    </row>
    <row r="49" spans="1:39" s="186" customFormat="1" x14ac:dyDescent="0.2">
      <c r="A49" s="197">
        <v>47</v>
      </c>
      <c r="B49" s="198" t="s">
        <v>274</v>
      </c>
      <c r="C49" s="205"/>
      <c r="D49" s="204"/>
      <c r="E49" s="204" t="b">
        <v>1</v>
      </c>
      <c r="F49" s="206"/>
      <c r="G49" s="174"/>
      <c r="H49" s="167" t="s">
        <v>149</v>
      </c>
      <c r="I49" s="168" t="s">
        <v>273</v>
      </c>
      <c r="J49" s="168">
        <f>J47*T49</f>
        <v>6.7200000000000006</v>
      </c>
      <c r="K49" s="168">
        <v>2.2400000000000002</v>
      </c>
      <c r="L49" s="168">
        <f>L47*T49</f>
        <v>22.5</v>
      </c>
      <c r="M49" s="168" t="s">
        <v>261</v>
      </c>
      <c r="N49" s="170">
        <v>5</v>
      </c>
      <c r="O49" s="171" t="s">
        <v>199</v>
      </c>
      <c r="P49" s="199" t="b">
        <v>1</v>
      </c>
      <c r="Q49" s="170"/>
      <c r="R49" s="200"/>
      <c r="S49" s="201" t="s">
        <v>259</v>
      </c>
      <c r="T49" s="170">
        <v>3</v>
      </c>
      <c r="U49" s="170">
        <v>3</v>
      </c>
      <c r="V49" s="174"/>
      <c r="W49" s="180" t="b">
        <v>1</v>
      </c>
      <c r="X49" s="167"/>
      <c r="Y49" s="174" t="s">
        <v>149</v>
      </c>
      <c r="Z49" s="201"/>
      <c r="AA49" s="201" t="s">
        <v>149</v>
      </c>
      <c r="AB49" s="168" t="str">
        <f>I49</f>
        <v>27,12 (3x 9,04)</v>
      </c>
      <c r="AC49" s="201" t="s">
        <v>149</v>
      </c>
      <c r="AD49" s="173">
        <v>0.2</v>
      </c>
      <c r="AE49" s="173">
        <v>0.3</v>
      </c>
      <c r="AF49" s="201" t="s">
        <v>193</v>
      </c>
      <c r="AG49" s="204" t="b">
        <v>1</v>
      </c>
      <c r="AH49" s="201" t="s">
        <v>149</v>
      </c>
      <c r="AI49" s="201" t="s">
        <v>149</v>
      </c>
      <c r="AJ49" s="201" t="s">
        <v>149</v>
      </c>
      <c r="AK49" s="204" t="s">
        <v>192</v>
      </c>
      <c r="AL49" s="179">
        <v>7.6</v>
      </c>
      <c r="AM49" s="174"/>
    </row>
    <row r="50" spans="1:39" s="186" customFormat="1" x14ac:dyDescent="0.2">
      <c r="A50" s="197">
        <v>48</v>
      </c>
      <c r="B50" s="198" t="s">
        <v>532</v>
      </c>
      <c r="C50" s="205"/>
      <c r="D50" s="204"/>
      <c r="E50" s="204" t="b">
        <v>1</v>
      </c>
      <c r="F50" s="206"/>
      <c r="G50" s="174"/>
      <c r="H50" s="167" t="s">
        <v>149</v>
      </c>
      <c r="I50" s="168" t="s">
        <v>531</v>
      </c>
      <c r="J50" s="168">
        <f>J47*T50</f>
        <v>8.9600000000000009</v>
      </c>
      <c r="K50" s="168">
        <v>2.2400000000000002</v>
      </c>
      <c r="L50" s="168">
        <f>L47*T50</f>
        <v>30</v>
      </c>
      <c r="M50" s="168" t="s">
        <v>528</v>
      </c>
      <c r="N50" s="170">
        <v>5</v>
      </c>
      <c r="O50" s="171" t="s">
        <v>199</v>
      </c>
      <c r="P50" s="199" t="b">
        <v>1</v>
      </c>
      <c r="Q50" s="170"/>
      <c r="R50" s="200"/>
      <c r="S50" s="201" t="s">
        <v>259</v>
      </c>
      <c r="T50" s="170">
        <v>4</v>
      </c>
      <c r="U50" s="170">
        <v>3</v>
      </c>
      <c r="V50" s="174"/>
      <c r="W50" s="180" t="b">
        <v>1</v>
      </c>
      <c r="X50" s="167"/>
      <c r="Y50" s="174" t="s">
        <v>149</v>
      </c>
      <c r="Z50" s="201"/>
      <c r="AA50" s="201" t="s">
        <v>149</v>
      </c>
      <c r="AB50" s="168" t="str">
        <f>I50</f>
        <v>36,16 (4x 9,04)</v>
      </c>
      <c r="AC50" s="201" t="s">
        <v>149</v>
      </c>
      <c r="AD50" s="173">
        <v>0.2</v>
      </c>
      <c r="AE50" s="173">
        <v>0.3</v>
      </c>
      <c r="AF50" s="201" t="s">
        <v>193</v>
      </c>
      <c r="AG50" s="204" t="b">
        <v>1</v>
      </c>
      <c r="AH50" s="201" t="s">
        <v>149</v>
      </c>
      <c r="AI50" s="201" t="s">
        <v>149</v>
      </c>
      <c r="AJ50" s="201" t="s">
        <v>149</v>
      </c>
      <c r="AK50" s="204" t="s">
        <v>192</v>
      </c>
      <c r="AL50" s="179">
        <v>7.6</v>
      </c>
      <c r="AM50" s="174"/>
    </row>
    <row r="51" spans="1:39" s="186" customFormat="1" x14ac:dyDescent="0.2">
      <c r="A51" s="197">
        <v>49</v>
      </c>
      <c r="B51" s="198" t="s">
        <v>567</v>
      </c>
      <c r="C51" s="226"/>
      <c r="D51" s="225"/>
      <c r="E51" s="225" t="b">
        <v>1</v>
      </c>
      <c r="F51" s="227"/>
      <c r="G51" s="174"/>
      <c r="H51" s="167"/>
      <c r="I51" s="168" t="s">
        <v>568</v>
      </c>
      <c r="J51" s="168">
        <v>11.2</v>
      </c>
      <c r="K51" s="168">
        <v>2.2400000000000002</v>
      </c>
      <c r="L51" s="168">
        <v>37.5</v>
      </c>
      <c r="M51" s="168" t="s">
        <v>569</v>
      </c>
      <c r="N51" s="170">
        <v>5</v>
      </c>
      <c r="O51" s="171" t="s">
        <v>199</v>
      </c>
      <c r="P51" s="199" t="b">
        <v>1</v>
      </c>
      <c r="Q51" s="170"/>
      <c r="R51" s="200"/>
      <c r="S51" s="201"/>
      <c r="T51" s="170">
        <v>5</v>
      </c>
      <c r="U51" s="170">
        <v>3</v>
      </c>
      <c r="V51" s="174"/>
      <c r="W51" s="180" t="b">
        <v>1</v>
      </c>
      <c r="X51" s="167"/>
      <c r="Y51" s="174"/>
      <c r="Z51" s="201"/>
      <c r="AA51" s="201"/>
      <c r="AB51" s="168" t="s">
        <v>570</v>
      </c>
      <c r="AC51" s="201"/>
      <c r="AD51" s="173" t="s">
        <v>571</v>
      </c>
      <c r="AE51" s="173" t="s">
        <v>572</v>
      </c>
      <c r="AF51" s="201"/>
      <c r="AG51" s="225" t="b">
        <v>1</v>
      </c>
      <c r="AH51" s="201"/>
      <c r="AI51" s="201"/>
      <c r="AJ51" s="201"/>
      <c r="AK51" s="225" t="s">
        <v>192</v>
      </c>
      <c r="AL51" s="179" t="s">
        <v>573</v>
      </c>
      <c r="AM51" s="174"/>
    </row>
    <row r="52" spans="1:39" s="186" customFormat="1" x14ac:dyDescent="0.2">
      <c r="A52" s="197">
        <v>50</v>
      </c>
      <c r="B52" s="198" t="s">
        <v>574</v>
      </c>
      <c r="C52" s="226"/>
      <c r="D52" s="225"/>
      <c r="E52" s="225" t="b">
        <v>1</v>
      </c>
      <c r="F52" s="227"/>
      <c r="G52" s="174"/>
      <c r="H52" s="167"/>
      <c r="I52" s="168" t="s">
        <v>575</v>
      </c>
      <c r="J52" s="168">
        <v>13.44</v>
      </c>
      <c r="K52" s="168">
        <v>2.2400000000000002</v>
      </c>
      <c r="L52" s="168">
        <v>45</v>
      </c>
      <c r="M52" s="168" t="s">
        <v>576</v>
      </c>
      <c r="N52" s="170">
        <v>5</v>
      </c>
      <c r="O52" s="171" t="s">
        <v>199</v>
      </c>
      <c r="P52" s="199" t="b">
        <v>1</v>
      </c>
      <c r="Q52" s="170"/>
      <c r="R52" s="200"/>
      <c r="S52" s="201"/>
      <c r="T52" s="170">
        <v>6</v>
      </c>
      <c r="U52" s="170">
        <v>3</v>
      </c>
      <c r="V52" s="174"/>
      <c r="W52" s="180" t="b">
        <v>1</v>
      </c>
      <c r="X52" s="167"/>
      <c r="Y52" s="174"/>
      <c r="Z52" s="201"/>
      <c r="AA52" s="201"/>
      <c r="AB52" s="168" t="s">
        <v>577</v>
      </c>
      <c r="AC52" s="201"/>
      <c r="AD52" s="173" t="s">
        <v>571</v>
      </c>
      <c r="AE52" s="173" t="s">
        <v>572</v>
      </c>
      <c r="AF52" s="201"/>
      <c r="AG52" s="225" t="b">
        <v>1</v>
      </c>
      <c r="AH52" s="201"/>
      <c r="AI52" s="201"/>
      <c r="AJ52" s="201"/>
      <c r="AK52" s="225" t="s">
        <v>192</v>
      </c>
      <c r="AL52" s="179" t="s">
        <v>573</v>
      </c>
      <c r="AM52" s="174"/>
    </row>
    <row r="53" spans="1:39" s="186" customFormat="1" x14ac:dyDescent="0.2">
      <c r="A53" s="197">
        <v>51</v>
      </c>
      <c r="B53" s="198" t="s">
        <v>272</v>
      </c>
      <c r="C53" s="205"/>
      <c r="D53" s="204"/>
      <c r="E53" s="204" t="b">
        <v>1</v>
      </c>
      <c r="F53" s="206"/>
      <c r="G53" s="242" t="b">
        <v>0</v>
      </c>
      <c r="H53" s="172">
        <v>8.8000000000000007</v>
      </c>
      <c r="I53" s="168">
        <v>9.0399999999999991</v>
      </c>
      <c r="J53" s="169">
        <v>2.2400000000000002</v>
      </c>
      <c r="K53" s="169">
        <f>T53*J53</f>
        <v>2.2400000000000002</v>
      </c>
      <c r="L53" s="169">
        <v>6.59</v>
      </c>
      <c r="M53" s="169">
        <v>4</v>
      </c>
      <c r="N53" s="170">
        <v>5</v>
      </c>
      <c r="O53" s="171" t="s">
        <v>199</v>
      </c>
      <c r="P53" s="199" t="b">
        <v>1</v>
      </c>
      <c r="Q53" s="170"/>
      <c r="R53" s="200"/>
      <c r="S53" s="201" t="s">
        <v>259</v>
      </c>
      <c r="T53" s="170">
        <v>1</v>
      </c>
      <c r="U53" s="170">
        <v>3</v>
      </c>
      <c r="V53" s="174"/>
      <c r="W53" s="180" t="b">
        <v>1</v>
      </c>
      <c r="X53" s="167"/>
      <c r="Y53" s="174" t="s">
        <v>149</v>
      </c>
      <c r="Z53" s="201"/>
      <c r="AA53" s="201" t="s">
        <v>149</v>
      </c>
      <c r="AB53" s="168">
        <f>I53</f>
        <v>9.0399999999999991</v>
      </c>
      <c r="AC53" s="201" t="s">
        <v>149</v>
      </c>
      <c r="AD53" s="173">
        <v>0.2</v>
      </c>
      <c r="AE53" s="173">
        <v>0.3</v>
      </c>
      <c r="AF53" s="201" t="s">
        <v>193</v>
      </c>
      <c r="AG53" s="204" t="b">
        <v>1</v>
      </c>
      <c r="AH53" s="201" t="s">
        <v>149</v>
      </c>
      <c r="AI53" s="201" t="s">
        <v>149</v>
      </c>
      <c r="AJ53" s="201" t="s">
        <v>149</v>
      </c>
      <c r="AK53" s="204" t="s">
        <v>192</v>
      </c>
      <c r="AL53" s="179">
        <v>7.6</v>
      </c>
      <c r="AM53" s="240" t="b">
        <v>1</v>
      </c>
    </row>
    <row r="54" spans="1:39" s="186" customFormat="1" x14ac:dyDescent="0.2">
      <c r="A54" s="197">
        <v>52</v>
      </c>
      <c r="B54" s="198"/>
      <c r="C54" s="205"/>
      <c r="D54" s="204"/>
      <c r="E54" s="204"/>
      <c r="F54" s="206"/>
      <c r="G54" s="240"/>
      <c r="H54" s="167" t="s">
        <v>149</v>
      </c>
      <c r="I54" s="168"/>
      <c r="J54" s="169"/>
      <c r="K54" s="169"/>
      <c r="L54" s="169"/>
      <c r="M54" s="169"/>
      <c r="N54" s="170"/>
      <c r="O54" s="171"/>
      <c r="P54" s="199"/>
      <c r="Q54" s="170"/>
      <c r="R54" s="200"/>
      <c r="S54" s="201" t="s">
        <v>259</v>
      </c>
      <c r="T54" s="170"/>
      <c r="U54" s="170"/>
      <c r="V54" s="174"/>
      <c r="W54" s="180"/>
      <c r="X54" s="167"/>
      <c r="Y54" s="174" t="s">
        <v>149</v>
      </c>
      <c r="Z54" s="201"/>
      <c r="AA54" s="201"/>
      <c r="AB54" s="168"/>
      <c r="AC54" s="201"/>
      <c r="AD54" s="173"/>
      <c r="AE54" s="173"/>
      <c r="AF54" s="201"/>
      <c r="AG54" s="204"/>
      <c r="AH54" s="201"/>
      <c r="AI54" s="201"/>
      <c r="AJ54" s="201"/>
      <c r="AK54" s="204"/>
      <c r="AL54" s="179"/>
      <c r="AM54" s="240"/>
    </row>
    <row r="55" spans="1:39" s="186" customFormat="1" x14ac:dyDescent="0.2">
      <c r="A55" s="197">
        <v>53</v>
      </c>
      <c r="B55" s="198" t="s">
        <v>271</v>
      </c>
      <c r="C55" s="205"/>
      <c r="D55" s="204"/>
      <c r="E55" s="204" t="b">
        <v>1</v>
      </c>
      <c r="F55" s="206"/>
      <c r="G55" s="242" t="b">
        <v>0</v>
      </c>
      <c r="H55" s="172">
        <v>8.8000000000000007</v>
      </c>
      <c r="I55" s="168">
        <v>8.33</v>
      </c>
      <c r="J55" s="169">
        <v>2.0099999999999998</v>
      </c>
      <c r="K55" s="169">
        <f>T55*J55</f>
        <v>2.0099999999999998</v>
      </c>
      <c r="L55" s="169">
        <v>7.1</v>
      </c>
      <c r="M55" s="169">
        <v>4</v>
      </c>
      <c r="N55" s="170">
        <v>4</v>
      </c>
      <c r="O55" s="171" t="s">
        <v>199</v>
      </c>
      <c r="P55" s="199" t="b">
        <v>1</v>
      </c>
      <c r="Q55" s="170"/>
      <c r="R55" s="200"/>
      <c r="S55" s="201" t="s">
        <v>259</v>
      </c>
      <c r="T55" s="170">
        <v>1</v>
      </c>
      <c r="U55" s="170">
        <v>3</v>
      </c>
      <c r="V55" s="174"/>
      <c r="W55" s="180" t="b">
        <v>1</v>
      </c>
      <c r="X55" s="167"/>
      <c r="Y55" s="174" t="s">
        <v>149</v>
      </c>
      <c r="Z55" s="201"/>
      <c r="AA55" s="201" t="s">
        <v>149</v>
      </c>
      <c r="AB55" s="168">
        <f>I55</f>
        <v>8.33</v>
      </c>
      <c r="AC55" s="201" t="s">
        <v>149</v>
      </c>
      <c r="AD55" s="173">
        <v>0.2</v>
      </c>
      <c r="AE55" s="173">
        <v>0.3</v>
      </c>
      <c r="AF55" s="201" t="s">
        <v>193</v>
      </c>
      <c r="AG55" s="204" t="b">
        <v>1</v>
      </c>
      <c r="AH55" s="201" t="s">
        <v>149</v>
      </c>
      <c r="AI55" s="201" t="s">
        <v>149</v>
      </c>
      <c r="AJ55" s="201" t="s">
        <v>149</v>
      </c>
      <c r="AK55" s="204" t="s">
        <v>192</v>
      </c>
      <c r="AL55" s="170">
        <v>10.199999999999999</v>
      </c>
      <c r="AM55" s="240" t="b">
        <v>1</v>
      </c>
    </row>
    <row r="56" spans="1:39" s="186" customFormat="1" x14ac:dyDescent="0.2">
      <c r="A56" s="197">
        <v>54</v>
      </c>
      <c r="B56" s="198" t="s">
        <v>270</v>
      </c>
      <c r="C56" s="205"/>
      <c r="D56" s="204"/>
      <c r="E56" s="204" t="b">
        <v>1</v>
      </c>
      <c r="F56" s="206"/>
      <c r="G56" s="174"/>
      <c r="H56" s="167" t="s">
        <v>149</v>
      </c>
      <c r="I56" s="168" t="s">
        <v>266</v>
      </c>
      <c r="J56" s="168">
        <v>4.0199999999999996</v>
      </c>
      <c r="K56" s="168">
        <v>2.0099999999999998</v>
      </c>
      <c r="L56" s="168">
        <f>L55*T56</f>
        <v>14.2</v>
      </c>
      <c r="M56" s="168" t="s">
        <v>265</v>
      </c>
      <c r="N56" s="170">
        <v>4</v>
      </c>
      <c r="O56" s="171" t="s">
        <v>199</v>
      </c>
      <c r="P56" s="199" t="b">
        <v>1</v>
      </c>
      <c r="Q56" s="170"/>
      <c r="R56" s="200"/>
      <c r="S56" s="201" t="s">
        <v>259</v>
      </c>
      <c r="T56" s="170">
        <v>2</v>
      </c>
      <c r="U56" s="170">
        <v>3</v>
      </c>
      <c r="V56" s="174"/>
      <c r="W56" s="180" t="b">
        <v>1</v>
      </c>
      <c r="X56" s="167"/>
      <c r="Y56" s="174" t="s">
        <v>149</v>
      </c>
      <c r="Z56" s="201"/>
      <c r="AA56" s="201" t="s">
        <v>149</v>
      </c>
      <c r="AB56" s="168" t="str">
        <f>I56</f>
        <v>16,66 (2x 8,33)</v>
      </c>
      <c r="AC56" s="201" t="s">
        <v>149</v>
      </c>
      <c r="AD56" s="173">
        <v>0.2</v>
      </c>
      <c r="AE56" s="173">
        <v>0.3</v>
      </c>
      <c r="AF56" s="201" t="s">
        <v>193</v>
      </c>
      <c r="AG56" s="204" t="b">
        <v>1</v>
      </c>
      <c r="AH56" s="201" t="s">
        <v>149</v>
      </c>
      <c r="AI56" s="201" t="s">
        <v>149</v>
      </c>
      <c r="AJ56" s="201" t="s">
        <v>149</v>
      </c>
      <c r="AK56" s="204" t="s">
        <v>192</v>
      </c>
      <c r="AL56" s="170">
        <v>10.199999999999999</v>
      </c>
      <c r="AM56" s="174"/>
    </row>
    <row r="57" spans="1:39" s="186" customFormat="1" x14ac:dyDescent="0.2">
      <c r="A57" s="197">
        <v>55</v>
      </c>
      <c r="B57" s="198" t="s">
        <v>269</v>
      </c>
      <c r="C57" s="205"/>
      <c r="D57" s="204"/>
      <c r="E57" s="204" t="b">
        <v>1</v>
      </c>
      <c r="F57" s="206"/>
      <c r="G57" s="174"/>
      <c r="H57" s="167" t="s">
        <v>149</v>
      </c>
      <c r="I57" s="168" t="s">
        <v>262</v>
      </c>
      <c r="J57" s="168">
        <v>6.03</v>
      </c>
      <c r="K57" s="168">
        <v>2.0099999999999998</v>
      </c>
      <c r="L57" s="168">
        <f>L55*T57</f>
        <v>21.299999999999997</v>
      </c>
      <c r="M57" s="168" t="s">
        <v>261</v>
      </c>
      <c r="N57" s="170">
        <v>4</v>
      </c>
      <c r="O57" s="171" t="s">
        <v>199</v>
      </c>
      <c r="P57" s="199" t="b">
        <v>1</v>
      </c>
      <c r="Q57" s="170"/>
      <c r="R57" s="200"/>
      <c r="S57" s="201" t="s">
        <v>259</v>
      </c>
      <c r="T57" s="170">
        <v>3</v>
      </c>
      <c r="U57" s="170">
        <v>3</v>
      </c>
      <c r="V57" s="174"/>
      <c r="W57" s="180" t="b">
        <v>1</v>
      </c>
      <c r="X57" s="167"/>
      <c r="Y57" s="174" t="s">
        <v>149</v>
      </c>
      <c r="Z57" s="201"/>
      <c r="AA57" s="201" t="s">
        <v>149</v>
      </c>
      <c r="AB57" s="168" t="str">
        <f>I57</f>
        <v>24,99 (3x 8,33)</v>
      </c>
      <c r="AC57" s="201" t="s">
        <v>149</v>
      </c>
      <c r="AD57" s="173">
        <v>0.2</v>
      </c>
      <c r="AE57" s="173">
        <v>0.3</v>
      </c>
      <c r="AF57" s="201" t="s">
        <v>193</v>
      </c>
      <c r="AG57" s="204" t="b">
        <v>1</v>
      </c>
      <c r="AH57" s="201" t="s">
        <v>149</v>
      </c>
      <c r="AI57" s="201" t="s">
        <v>149</v>
      </c>
      <c r="AJ57" s="201" t="s">
        <v>149</v>
      </c>
      <c r="AK57" s="204" t="s">
        <v>192</v>
      </c>
      <c r="AL57" s="170">
        <v>10.199999999999999</v>
      </c>
      <c r="AM57" s="174"/>
    </row>
    <row r="58" spans="1:39" s="186" customFormat="1" x14ac:dyDescent="0.2">
      <c r="A58" s="197">
        <v>56</v>
      </c>
      <c r="B58" s="198" t="s">
        <v>533</v>
      </c>
      <c r="C58" s="205"/>
      <c r="D58" s="204"/>
      <c r="E58" s="204" t="b">
        <v>1</v>
      </c>
      <c r="F58" s="206"/>
      <c r="G58" s="174"/>
      <c r="H58" s="167" t="s">
        <v>149</v>
      </c>
      <c r="I58" s="168" t="s">
        <v>527</v>
      </c>
      <c r="J58" s="168">
        <v>8.0399999999999991</v>
      </c>
      <c r="K58" s="168">
        <v>2.0099999999999998</v>
      </c>
      <c r="L58" s="168">
        <f>L55*T58</f>
        <v>28.4</v>
      </c>
      <c r="M58" s="168" t="s">
        <v>528</v>
      </c>
      <c r="N58" s="170">
        <v>4</v>
      </c>
      <c r="O58" s="171" t="s">
        <v>199</v>
      </c>
      <c r="P58" s="199" t="b">
        <v>1</v>
      </c>
      <c r="Q58" s="170"/>
      <c r="R58" s="200"/>
      <c r="S58" s="201" t="s">
        <v>259</v>
      </c>
      <c r="T58" s="170">
        <v>4</v>
      </c>
      <c r="U58" s="170">
        <v>3</v>
      </c>
      <c r="V58" s="174"/>
      <c r="W58" s="180" t="b">
        <v>1</v>
      </c>
      <c r="X58" s="167"/>
      <c r="Y58" s="174" t="s">
        <v>149</v>
      </c>
      <c r="Z58" s="201"/>
      <c r="AA58" s="201" t="s">
        <v>149</v>
      </c>
      <c r="AB58" s="168" t="str">
        <f>I58</f>
        <v>33,32 (4x 8,33)</v>
      </c>
      <c r="AC58" s="201" t="s">
        <v>149</v>
      </c>
      <c r="AD58" s="173">
        <v>0.2</v>
      </c>
      <c r="AE58" s="173">
        <v>0.3</v>
      </c>
      <c r="AF58" s="201" t="s">
        <v>193</v>
      </c>
      <c r="AG58" s="204" t="b">
        <v>1</v>
      </c>
      <c r="AH58" s="201" t="s">
        <v>149</v>
      </c>
      <c r="AI58" s="201" t="s">
        <v>149</v>
      </c>
      <c r="AJ58" s="201" t="s">
        <v>149</v>
      </c>
      <c r="AK58" s="204" t="s">
        <v>192</v>
      </c>
      <c r="AL58" s="170">
        <v>10.199999999999999</v>
      </c>
      <c r="AM58" s="174"/>
    </row>
    <row r="59" spans="1:39" s="186" customFormat="1" x14ac:dyDescent="0.2">
      <c r="A59" s="197">
        <v>57</v>
      </c>
      <c r="B59" s="198" t="s">
        <v>578</v>
      </c>
      <c r="C59" s="226"/>
      <c r="D59" s="225"/>
      <c r="E59" s="225" t="b">
        <v>1</v>
      </c>
      <c r="F59" s="227"/>
      <c r="G59" s="174"/>
      <c r="H59" s="167"/>
      <c r="I59" s="168" t="s">
        <v>579</v>
      </c>
      <c r="J59" s="168" t="s">
        <v>580</v>
      </c>
      <c r="K59" s="168">
        <v>2.0099999999999998</v>
      </c>
      <c r="L59" s="168">
        <v>35.5</v>
      </c>
      <c r="M59" s="168" t="s">
        <v>569</v>
      </c>
      <c r="N59" s="170">
        <v>4</v>
      </c>
      <c r="O59" s="171" t="s">
        <v>199</v>
      </c>
      <c r="P59" s="199" t="b">
        <v>1</v>
      </c>
      <c r="Q59" s="170"/>
      <c r="R59" s="200"/>
      <c r="S59" s="201"/>
      <c r="T59" s="170">
        <v>5</v>
      </c>
      <c r="U59" s="170">
        <v>3</v>
      </c>
      <c r="V59" s="174"/>
      <c r="W59" s="180" t="b">
        <v>1</v>
      </c>
      <c r="X59" s="167"/>
      <c r="Y59" s="174"/>
      <c r="Z59" s="201"/>
      <c r="AA59" s="201"/>
      <c r="AB59" s="168" t="s">
        <v>581</v>
      </c>
      <c r="AC59" s="201"/>
      <c r="AD59" s="173">
        <v>0.2</v>
      </c>
      <c r="AE59" s="173">
        <v>0.3</v>
      </c>
      <c r="AF59" s="201"/>
      <c r="AG59" s="225" t="b">
        <v>1</v>
      </c>
      <c r="AH59" s="201"/>
      <c r="AI59" s="201"/>
      <c r="AJ59" s="201"/>
      <c r="AK59" s="225" t="s">
        <v>192</v>
      </c>
      <c r="AL59" s="170">
        <v>10.199999999999999</v>
      </c>
      <c r="AM59" s="174"/>
    </row>
    <row r="60" spans="1:39" s="186" customFormat="1" x14ac:dyDescent="0.2">
      <c r="A60" s="197">
        <v>58</v>
      </c>
      <c r="B60" s="198" t="s">
        <v>582</v>
      </c>
      <c r="C60" s="226"/>
      <c r="D60" s="225"/>
      <c r="E60" s="225" t="b">
        <v>1</v>
      </c>
      <c r="F60" s="227"/>
      <c r="G60" s="174"/>
      <c r="H60" s="167"/>
      <c r="I60" s="168" t="s">
        <v>583</v>
      </c>
      <c r="J60" s="168">
        <v>12.06</v>
      </c>
      <c r="K60" s="168">
        <v>2.0099999999999998</v>
      </c>
      <c r="L60" s="168">
        <v>42.6</v>
      </c>
      <c r="M60" s="168" t="s">
        <v>576</v>
      </c>
      <c r="N60" s="170">
        <v>4</v>
      </c>
      <c r="O60" s="171" t="s">
        <v>199</v>
      </c>
      <c r="P60" s="199" t="b">
        <v>1</v>
      </c>
      <c r="Q60" s="170"/>
      <c r="R60" s="200"/>
      <c r="S60" s="201"/>
      <c r="T60" s="170">
        <v>6</v>
      </c>
      <c r="U60" s="170">
        <v>3</v>
      </c>
      <c r="V60" s="174"/>
      <c r="W60" s="180" t="b">
        <v>1</v>
      </c>
      <c r="X60" s="167"/>
      <c r="Y60" s="174"/>
      <c r="Z60" s="201"/>
      <c r="AA60" s="201"/>
      <c r="AB60" s="168" t="s">
        <v>583</v>
      </c>
      <c r="AC60" s="201"/>
      <c r="AD60" s="173">
        <v>0.2</v>
      </c>
      <c r="AE60" s="173">
        <v>0.3</v>
      </c>
      <c r="AF60" s="201"/>
      <c r="AG60" s="225" t="b">
        <v>1</v>
      </c>
      <c r="AH60" s="201"/>
      <c r="AI60" s="201"/>
      <c r="AJ60" s="201"/>
      <c r="AK60" s="225" t="s">
        <v>192</v>
      </c>
      <c r="AL60" s="170">
        <v>10.199999999999999</v>
      </c>
      <c r="AM60" s="174"/>
    </row>
    <row r="61" spans="1:39" s="186" customFormat="1" x14ac:dyDescent="0.2">
      <c r="A61" s="197">
        <v>59</v>
      </c>
      <c r="B61" s="198"/>
      <c r="C61" s="205"/>
      <c r="D61" s="204"/>
      <c r="E61" s="204"/>
      <c r="F61" s="206"/>
      <c r="G61" s="240"/>
      <c r="H61" s="167" t="s">
        <v>149</v>
      </c>
      <c r="I61" s="168"/>
      <c r="J61" s="169"/>
      <c r="K61" s="169"/>
      <c r="L61" s="169"/>
      <c r="M61" s="169"/>
      <c r="N61" s="170"/>
      <c r="O61" s="171"/>
      <c r="P61" s="199"/>
      <c r="Q61" s="170"/>
      <c r="R61" s="200"/>
      <c r="S61" s="201" t="s">
        <v>259</v>
      </c>
      <c r="T61" s="170"/>
      <c r="U61" s="170"/>
      <c r="V61" s="174"/>
      <c r="W61" s="180"/>
      <c r="X61" s="167"/>
      <c r="Y61" s="174" t="s">
        <v>149</v>
      </c>
      <c r="Z61" s="201"/>
      <c r="AA61" s="201"/>
      <c r="AB61" s="168"/>
      <c r="AC61" s="201"/>
      <c r="AD61" s="173"/>
      <c r="AE61" s="173"/>
      <c r="AF61" s="201"/>
      <c r="AG61" s="204"/>
      <c r="AH61" s="201"/>
      <c r="AI61" s="201"/>
      <c r="AJ61" s="201"/>
      <c r="AK61" s="204"/>
      <c r="AL61" s="170"/>
      <c r="AM61" s="240"/>
    </row>
    <row r="62" spans="1:39" s="186" customFormat="1" x14ac:dyDescent="0.2">
      <c r="A62" s="197">
        <v>60</v>
      </c>
      <c r="B62" s="198" t="s">
        <v>268</v>
      </c>
      <c r="C62" s="205"/>
      <c r="D62" s="204"/>
      <c r="E62" s="204" t="b">
        <v>1</v>
      </c>
      <c r="F62" s="206"/>
      <c r="G62" s="242" t="b">
        <v>0</v>
      </c>
      <c r="H62" s="172">
        <v>8.8000000000000007</v>
      </c>
      <c r="I62" s="168">
        <v>8.33</v>
      </c>
      <c r="J62" s="169">
        <v>2.0099999999999998</v>
      </c>
      <c r="K62" s="169">
        <f>T62*J62</f>
        <v>2.0099999999999998</v>
      </c>
      <c r="L62" s="169">
        <v>7.1</v>
      </c>
      <c r="M62" s="169">
        <v>4</v>
      </c>
      <c r="N62" s="170">
        <v>4</v>
      </c>
      <c r="O62" s="171" t="s">
        <v>199</v>
      </c>
      <c r="P62" s="199" t="b">
        <v>1</v>
      </c>
      <c r="Q62" s="170"/>
      <c r="R62" s="200"/>
      <c r="S62" s="201" t="s">
        <v>259</v>
      </c>
      <c r="T62" s="170">
        <v>1</v>
      </c>
      <c r="U62" s="170">
        <v>3</v>
      </c>
      <c r="V62" s="174"/>
      <c r="W62" s="180" t="b">
        <v>1</v>
      </c>
      <c r="X62" s="167"/>
      <c r="Y62" s="174" t="s">
        <v>149</v>
      </c>
      <c r="Z62" s="201"/>
      <c r="AA62" s="201" t="s">
        <v>149</v>
      </c>
      <c r="AB62" s="168">
        <f>I62</f>
        <v>8.33</v>
      </c>
      <c r="AC62" s="201" t="s">
        <v>149</v>
      </c>
      <c r="AD62" s="173">
        <v>0.2</v>
      </c>
      <c r="AE62" s="173">
        <v>0.1</v>
      </c>
      <c r="AF62" s="201" t="s">
        <v>193</v>
      </c>
      <c r="AG62" s="204" t="b">
        <v>1</v>
      </c>
      <c r="AH62" s="201" t="s">
        <v>149</v>
      </c>
      <c r="AI62" s="201" t="s">
        <v>149</v>
      </c>
      <c r="AJ62" s="201" t="s">
        <v>149</v>
      </c>
      <c r="AK62" s="204" t="s">
        <v>192</v>
      </c>
      <c r="AL62" s="170">
        <v>10.3</v>
      </c>
      <c r="AM62" s="240" t="b">
        <v>1</v>
      </c>
    </row>
    <row r="63" spans="1:39" s="186" customFormat="1" x14ac:dyDescent="0.2">
      <c r="A63" s="197">
        <v>61</v>
      </c>
      <c r="B63" s="198" t="s">
        <v>267</v>
      </c>
      <c r="C63" s="205"/>
      <c r="D63" s="204"/>
      <c r="E63" s="204" t="b">
        <v>1</v>
      </c>
      <c r="F63" s="206"/>
      <c r="G63" s="174"/>
      <c r="H63" s="167" t="s">
        <v>149</v>
      </c>
      <c r="I63" s="168" t="s">
        <v>266</v>
      </c>
      <c r="J63" s="168">
        <v>4.0199999999999996</v>
      </c>
      <c r="K63" s="168">
        <v>2.0099999999999998</v>
      </c>
      <c r="L63" s="168">
        <f>T63*L62</f>
        <v>14.2</v>
      </c>
      <c r="M63" s="168" t="s">
        <v>265</v>
      </c>
      <c r="N63" s="170">
        <v>4</v>
      </c>
      <c r="O63" s="171" t="s">
        <v>199</v>
      </c>
      <c r="P63" s="199" t="b">
        <v>1</v>
      </c>
      <c r="Q63" s="170"/>
      <c r="R63" s="200"/>
      <c r="S63" s="201" t="s">
        <v>264</v>
      </c>
      <c r="T63" s="170">
        <v>2</v>
      </c>
      <c r="U63" s="170">
        <v>3</v>
      </c>
      <c r="V63" s="174"/>
      <c r="W63" s="180" t="b">
        <v>1</v>
      </c>
      <c r="X63" s="167"/>
      <c r="Y63" s="174" t="s">
        <v>149</v>
      </c>
      <c r="Z63" s="201"/>
      <c r="AA63" s="201" t="s">
        <v>149</v>
      </c>
      <c r="AB63" s="168" t="str">
        <f>I63</f>
        <v>16,66 (2x 8,33)</v>
      </c>
      <c r="AC63" s="201" t="s">
        <v>149</v>
      </c>
      <c r="AD63" s="173">
        <v>0.2</v>
      </c>
      <c r="AE63" s="173">
        <v>0.1</v>
      </c>
      <c r="AF63" s="201" t="s">
        <v>193</v>
      </c>
      <c r="AG63" s="204" t="b">
        <v>1</v>
      </c>
      <c r="AH63" s="201" t="s">
        <v>149</v>
      </c>
      <c r="AI63" s="201" t="s">
        <v>149</v>
      </c>
      <c r="AJ63" s="201" t="s">
        <v>149</v>
      </c>
      <c r="AK63" s="204" t="s">
        <v>192</v>
      </c>
      <c r="AL63" s="170">
        <v>10.3</v>
      </c>
      <c r="AM63" s="174"/>
    </row>
    <row r="64" spans="1:39" s="186" customFormat="1" x14ac:dyDescent="0.2">
      <c r="A64" s="197">
        <v>62</v>
      </c>
      <c r="B64" s="198" t="s">
        <v>263</v>
      </c>
      <c r="C64" s="205"/>
      <c r="D64" s="204"/>
      <c r="E64" s="204" t="b">
        <v>1</v>
      </c>
      <c r="F64" s="206"/>
      <c r="G64" s="174"/>
      <c r="H64" s="167" t="s">
        <v>149</v>
      </c>
      <c r="I64" s="168" t="s">
        <v>262</v>
      </c>
      <c r="J64" s="168">
        <v>6.03</v>
      </c>
      <c r="K64" s="168">
        <v>2.0099999999999998</v>
      </c>
      <c r="L64" s="168">
        <f>L62*T64</f>
        <v>21.299999999999997</v>
      </c>
      <c r="M64" s="168" t="s">
        <v>261</v>
      </c>
      <c r="N64" s="170">
        <v>4</v>
      </c>
      <c r="O64" s="171" t="s">
        <v>199</v>
      </c>
      <c r="P64" s="199" t="b">
        <v>1</v>
      </c>
      <c r="Q64" s="170"/>
      <c r="R64" s="200"/>
      <c r="S64" s="201" t="s">
        <v>259</v>
      </c>
      <c r="T64" s="170">
        <v>3</v>
      </c>
      <c r="U64" s="170">
        <v>3</v>
      </c>
      <c r="V64" s="174"/>
      <c r="W64" s="180" t="b">
        <v>1</v>
      </c>
      <c r="X64" s="167"/>
      <c r="Y64" s="174" t="s">
        <v>149</v>
      </c>
      <c r="Z64" s="201"/>
      <c r="AA64" s="201" t="s">
        <v>149</v>
      </c>
      <c r="AB64" s="168" t="str">
        <f>I64</f>
        <v>24,99 (3x 8,33)</v>
      </c>
      <c r="AC64" s="201" t="s">
        <v>149</v>
      </c>
      <c r="AD64" s="173">
        <v>0.2</v>
      </c>
      <c r="AE64" s="173">
        <v>0.1</v>
      </c>
      <c r="AF64" s="201" t="s">
        <v>193</v>
      </c>
      <c r="AG64" s="204" t="b">
        <v>1</v>
      </c>
      <c r="AH64" s="201" t="s">
        <v>149</v>
      </c>
      <c r="AI64" s="201" t="s">
        <v>149</v>
      </c>
      <c r="AJ64" s="201" t="s">
        <v>149</v>
      </c>
      <c r="AK64" s="204" t="s">
        <v>192</v>
      </c>
      <c r="AL64" s="170">
        <v>10.3</v>
      </c>
      <c r="AM64" s="174"/>
    </row>
    <row r="65" spans="1:39" s="186" customFormat="1" x14ac:dyDescent="0.2">
      <c r="A65" s="197">
        <v>63</v>
      </c>
      <c r="B65" s="198" t="s">
        <v>534</v>
      </c>
      <c r="C65" s="205"/>
      <c r="D65" s="204"/>
      <c r="E65" s="204" t="b">
        <v>1</v>
      </c>
      <c r="F65" s="206"/>
      <c r="G65" s="174"/>
      <c r="H65" s="167" t="s">
        <v>149</v>
      </c>
      <c r="I65" s="168" t="s">
        <v>527</v>
      </c>
      <c r="J65" s="168">
        <v>8.0399999999999991</v>
      </c>
      <c r="K65" s="168">
        <v>2.0099999999999998</v>
      </c>
      <c r="L65" s="168">
        <f>L62*T65</f>
        <v>28.4</v>
      </c>
      <c r="M65" s="168" t="s">
        <v>528</v>
      </c>
      <c r="N65" s="170">
        <v>4</v>
      </c>
      <c r="O65" s="171" t="s">
        <v>199</v>
      </c>
      <c r="P65" s="199" t="b">
        <v>1</v>
      </c>
      <c r="Q65" s="170"/>
      <c r="R65" s="200"/>
      <c r="S65" s="201" t="s">
        <v>259</v>
      </c>
      <c r="T65" s="170">
        <v>4</v>
      </c>
      <c r="U65" s="170">
        <v>3</v>
      </c>
      <c r="V65" s="174"/>
      <c r="W65" s="180" t="b">
        <v>1</v>
      </c>
      <c r="X65" s="167"/>
      <c r="Y65" s="174" t="s">
        <v>149</v>
      </c>
      <c r="Z65" s="201"/>
      <c r="AA65" s="201" t="s">
        <v>149</v>
      </c>
      <c r="AB65" s="168" t="str">
        <f>I65</f>
        <v>33,32 (4x 8,33)</v>
      </c>
      <c r="AC65" s="201" t="s">
        <v>149</v>
      </c>
      <c r="AD65" s="173">
        <v>0.2</v>
      </c>
      <c r="AE65" s="173">
        <v>0.1</v>
      </c>
      <c r="AF65" s="201" t="s">
        <v>193</v>
      </c>
      <c r="AG65" s="204" t="b">
        <v>1</v>
      </c>
      <c r="AH65" s="201" t="s">
        <v>149</v>
      </c>
      <c r="AI65" s="201" t="s">
        <v>149</v>
      </c>
      <c r="AJ65" s="201" t="s">
        <v>149</v>
      </c>
      <c r="AK65" s="204" t="s">
        <v>192</v>
      </c>
      <c r="AL65" s="170">
        <v>10.199999999999999</v>
      </c>
      <c r="AM65" s="174"/>
    </row>
    <row r="66" spans="1:39" s="186" customFormat="1" x14ac:dyDescent="0.2">
      <c r="A66" s="197">
        <v>64</v>
      </c>
      <c r="B66" s="198" t="s">
        <v>584</v>
      </c>
      <c r="C66" s="226"/>
      <c r="D66" s="225"/>
      <c r="E66" s="225" t="b">
        <v>1</v>
      </c>
      <c r="F66" s="227"/>
      <c r="G66" s="174"/>
      <c r="H66" s="167"/>
      <c r="I66" s="168" t="s">
        <v>579</v>
      </c>
      <c r="J66" s="168">
        <v>10.050000000000001</v>
      </c>
      <c r="K66" s="168">
        <v>2.0099999999999998</v>
      </c>
      <c r="L66" s="168">
        <v>35.5</v>
      </c>
      <c r="M66" s="168" t="s">
        <v>569</v>
      </c>
      <c r="N66" s="170">
        <v>4</v>
      </c>
      <c r="O66" s="171" t="s">
        <v>199</v>
      </c>
      <c r="P66" s="199" t="b">
        <v>1</v>
      </c>
      <c r="Q66" s="170"/>
      <c r="R66" s="200"/>
      <c r="S66" s="201"/>
      <c r="T66" s="170">
        <v>5</v>
      </c>
      <c r="U66" s="170">
        <v>3</v>
      </c>
      <c r="V66" s="174"/>
      <c r="W66" s="180" t="b">
        <v>1</v>
      </c>
      <c r="X66" s="167"/>
      <c r="Y66" s="174"/>
      <c r="Z66" s="201"/>
      <c r="AA66" s="201"/>
      <c r="AB66" s="168" t="str">
        <f t="shared" ref="AB66:AB67" si="1">I66</f>
        <v>41.65 (5x 8.33)</v>
      </c>
      <c r="AC66" s="201"/>
      <c r="AD66" s="173">
        <v>0.2</v>
      </c>
      <c r="AE66" s="173">
        <v>0.1</v>
      </c>
      <c r="AF66" s="201"/>
      <c r="AG66" s="225" t="b">
        <v>1</v>
      </c>
      <c r="AH66" s="201"/>
      <c r="AI66" s="201"/>
      <c r="AJ66" s="201"/>
      <c r="AK66" s="225" t="s">
        <v>192</v>
      </c>
      <c r="AL66" s="170">
        <v>10.3</v>
      </c>
      <c r="AM66" s="174"/>
    </row>
    <row r="67" spans="1:39" s="186" customFormat="1" x14ac:dyDescent="0.2">
      <c r="A67" s="197">
        <v>65</v>
      </c>
      <c r="B67" s="198" t="s">
        <v>585</v>
      </c>
      <c r="C67" s="226"/>
      <c r="D67" s="225"/>
      <c r="E67" s="225" t="b">
        <v>1</v>
      </c>
      <c r="F67" s="227"/>
      <c r="G67" s="174"/>
      <c r="H67" s="167"/>
      <c r="I67" s="168" t="s">
        <v>583</v>
      </c>
      <c r="J67" s="168">
        <v>12.06</v>
      </c>
      <c r="K67" s="168">
        <v>2.0099999999999998</v>
      </c>
      <c r="L67" s="168">
        <v>42.6</v>
      </c>
      <c r="M67" s="168" t="s">
        <v>576</v>
      </c>
      <c r="N67" s="170">
        <v>4</v>
      </c>
      <c r="O67" s="171" t="s">
        <v>199</v>
      </c>
      <c r="P67" s="199" t="b">
        <v>1</v>
      </c>
      <c r="Q67" s="170"/>
      <c r="R67" s="200"/>
      <c r="S67" s="201"/>
      <c r="T67" s="170">
        <v>6</v>
      </c>
      <c r="U67" s="170">
        <v>3</v>
      </c>
      <c r="V67" s="174"/>
      <c r="W67" s="180" t="b">
        <v>1</v>
      </c>
      <c r="X67" s="167"/>
      <c r="Y67" s="174"/>
      <c r="Z67" s="201"/>
      <c r="AA67" s="201"/>
      <c r="AB67" s="168" t="str">
        <f t="shared" si="1"/>
        <v>49.98 (6x 8.33)</v>
      </c>
      <c r="AC67" s="201"/>
      <c r="AD67" s="173">
        <v>0.2</v>
      </c>
      <c r="AE67" s="173">
        <v>0.1</v>
      </c>
      <c r="AF67" s="201"/>
      <c r="AG67" s="225" t="b">
        <v>1</v>
      </c>
      <c r="AH67" s="201"/>
      <c r="AI67" s="201"/>
      <c r="AJ67" s="201"/>
      <c r="AK67" s="225" t="s">
        <v>192</v>
      </c>
      <c r="AL67" s="170">
        <v>10.3</v>
      </c>
      <c r="AM67" s="174"/>
    </row>
    <row r="68" spans="1:39" s="186" customFormat="1" x14ac:dyDescent="0.2">
      <c r="A68" s="197">
        <v>66</v>
      </c>
      <c r="B68" s="198"/>
      <c r="C68" s="205"/>
      <c r="D68" s="204"/>
      <c r="E68" s="204"/>
      <c r="F68" s="206"/>
      <c r="G68" s="240"/>
      <c r="H68" s="167" t="s">
        <v>149</v>
      </c>
      <c r="I68" s="168"/>
      <c r="J68" s="169"/>
      <c r="K68" s="169"/>
      <c r="L68" s="169"/>
      <c r="M68" s="169"/>
      <c r="N68" s="170"/>
      <c r="O68" s="171"/>
      <c r="P68" s="199"/>
      <c r="Q68" s="170"/>
      <c r="R68" s="200"/>
      <c r="S68" s="201" t="s">
        <v>259</v>
      </c>
      <c r="T68" s="170"/>
      <c r="U68" s="170"/>
      <c r="V68" s="174"/>
      <c r="W68" s="180"/>
      <c r="X68" s="167"/>
      <c r="Y68" s="174" t="s">
        <v>149</v>
      </c>
      <c r="Z68" s="201"/>
      <c r="AA68" s="201"/>
      <c r="AB68" s="168"/>
      <c r="AC68" s="201"/>
      <c r="AD68" s="173"/>
      <c r="AE68" s="173"/>
      <c r="AF68" s="201"/>
      <c r="AG68" s="204"/>
      <c r="AH68" s="201"/>
      <c r="AI68" s="201"/>
      <c r="AJ68" s="201"/>
      <c r="AK68" s="204"/>
      <c r="AL68" s="170"/>
      <c r="AM68" s="240"/>
    </row>
    <row r="69" spans="1:39" s="186" customFormat="1" x14ac:dyDescent="0.2">
      <c r="A69" s="197">
        <v>67</v>
      </c>
      <c r="B69" s="198" t="s">
        <v>255</v>
      </c>
      <c r="C69" s="205"/>
      <c r="D69" s="204"/>
      <c r="E69" s="204"/>
      <c r="F69" s="206" t="b">
        <v>1</v>
      </c>
      <c r="G69" s="242" t="b">
        <v>0</v>
      </c>
      <c r="H69" s="172">
        <v>8.8000000000000007</v>
      </c>
      <c r="I69" s="168">
        <v>8.09</v>
      </c>
      <c r="J69" s="169">
        <v>2.15</v>
      </c>
      <c r="K69" s="169">
        <f t="shared" ref="K69:K74" si="2">T69*J69</f>
        <v>2.15</v>
      </c>
      <c r="L69" s="169">
        <v>4.4000000000000004</v>
      </c>
      <c r="M69" s="176">
        <v>5.0999999999999996</v>
      </c>
      <c r="N69" s="170">
        <v>24</v>
      </c>
      <c r="O69" s="171" t="s">
        <v>199</v>
      </c>
      <c r="P69" s="199" t="b">
        <v>1</v>
      </c>
      <c r="Q69" s="170"/>
      <c r="R69" s="200"/>
      <c r="S69" s="201" t="s">
        <v>149</v>
      </c>
      <c r="T69" s="170">
        <v>1</v>
      </c>
      <c r="U69" s="170">
        <v>3</v>
      </c>
      <c r="V69" s="174"/>
      <c r="W69" s="180" t="b">
        <v>1</v>
      </c>
      <c r="X69" s="167"/>
      <c r="Y69" s="174" t="s">
        <v>149</v>
      </c>
      <c r="Z69" s="201"/>
      <c r="AA69" s="201" t="s">
        <v>149</v>
      </c>
      <c r="AB69" s="168">
        <f t="shared" ref="AB69:AB74" si="3">I69</f>
        <v>8.09</v>
      </c>
      <c r="AC69" s="201" t="s">
        <v>149</v>
      </c>
      <c r="AD69" s="173">
        <v>0.2</v>
      </c>
      <c r="AE69" s="173">
        <v>0.1</v>
      </c>
      <c r="AF69" s="201" t="s">
        <v>193</v>
      </c>
      <c r="AG69" s="204" t="b">
        <v>1</v>
      </c>
      <c r="AH69" s="201" t="s">
        <v>149</v>
      </c>
      <c r="AI69" s="201" t="s">
        <v>149</v>
      </c>
      <c r="AJ69" s="201" t="s">
        <v>149</v>
      </c>
      <c r="AK69" s="204" t="s">
        <v>192</v>
      </c>
      <c r="AL69" s="170">
        <v>9.5</v>
      </c>
      <c r="AM69" s="240" t="b">
        <v>1</v>
      </c>
    </row>
    <row r="70" spans="1:39" s="186" customFormat="1" x14ac:dyDescent="0.2">
      <c r="A70" s="197">
        <v>68</v>
      </c>
      <c r="B70" s="198" t="s">
        <v>516</v>
      </c>
      <c r="C70" s="205"/>
      <c r="D70" s="204"/>
      <c r="E70" s="204"/>
      <c r="F70" s="206" t="b">
        <v>1</v>
      </c>
      <c r="G70" s="242" t="b">
        <v>0</v>
      </c>
      <c r="H70" s="172">
        <v>8.8000000000000007</v>
      </c>
      <c r="I70" s="168">
        <v>8.1</v>
      </c>
      <c r="J70" s="169">
        <v>2.4</v>
      </c>
      <c r="K70" s="169">
        <f t="shared" si="2"/>
        <v>2.4</v>
      </c>
      <c r="L70" s="169">
        <v>4.4000000000000004</v>
      </c>
      <c r="M70" s="176">
        <v>5.0999999999999996</v>
      </c>
      <c r="N70" s="170">
        <v>24</v>
      </c>
      <c r="O70" s="171" t="s">
        <v>199</v>
      </c>
      <c r="P70" s="199" t="b">
        <v>1</v>
      </c>
      <c r="Q70" s="170"/>
      <c r="R70" s="200"/>
      <c r="S70" s="201" t="s">
        <v>149</v>
      </c>
      <c r="T70" s="170">
        <v>1</v>
      </c>
      <c r="U70" s="170">
        <v>3</v>
      </c>
      <c r="V70" s="174"/>
      <c r="W70" s="180" t="b">
        <v>1</v>
      </c>
      <c r="X70" s="167"/>
      <c r="Y70" s="174" t="s">
        <v>149</v>
      </c>
      <c r="Z70" s="201"/>
      <c r="AA70" s="201" t="s">
        <v>149</v>
      </c>
      <c r="AB70" s="168">
        <f t="shared" si="3"/>
        <v>8.1</v>
      </c>
      <c r="AC70" s="201" t="s">
        <v>149</v>
      </c>
      <c r="AD70" s="173">
        <v>0.2</v>
      </c>
      <c r="AE70" s="173">
        <v>0.1</v>
      </c>
      <c r="AF70" s="201" t="s">
        <v>193</v>
      </c>
      <c r="AG70" s="204" t="b">
        <v>1</v>
      </c>
      <c r="AH70" s="201" t="s">
        <v>149</v>
      </c>
      <c r="AI70" s="201" t="s">
        <v>149</v>
      </c>
      <c r="AJ70" s="201" t="s">
        <v>149</v>
      </c>
      <c r="AK70" s="204" t="s">
        <v>192</v>
      </c>
      <c r="AL70" s="170">
        <v>9.5</v>
      </c>
      <c r="AM70" s="240" t="b">
        <v>1</v>
      </c>
    </row>
    <row r="71" spans="1:39" s="186" customFormat="1" x14ac:dyDescent="0.2">
      <c r="A71" s="197">
        <v>69</v>
      </c>
      <c r="B71" s="198" t="s">
        <v>254</v>
      </c>
      <c r="C71" s="205"/>
      <c r="D71" s="204"/>
      <c r="E71" s="204"/>
      <c r="F71" s="206" t="b">
        <v>1</v>
      </c>
      <c r="G71" s="242" t="b">
        <v>0</v>
      </c>
      <c r="H71" s="172">
        <v>8.8000000000000007</v>
      </c>
      <c r="I71" s="168">
        <v>11.3</v>
      </c>
      <c r="J71" s="175">
        <v>3.03</v>
      </c>
      <c r="K71" s="169">
        <f t="shared" si="2"/>
        <v>3.03</v>
      </c>
      <c r="L71" s="169">
        <v>5.4</v>
      </c>
      <c r="M71" s="176">
        <v>6.4</v>
      </c>
      <c r="N71" s="170">
        <v>26</v>
      </c>
      <c r="O71" s="171" t="s">
        <v>199</v>
      </c>
      <c r="P71" s="199" t="b">
        <v>1</v>
      </c>
      <c r="Q71" s="170"/>
      <c r="R71" s="200"/>
      <c r="S71" s="201" t="s">
        <v>149</v>
      </c>
      <c r="T71" s="170">
        <v>1</v>
      </c>
      <c r="U71" s="170">
        <v>3</v>
      </c>
      <c r="V71" s="174"/>
      <c r="W71" s="180" t="b">
        <v>1</v>
      </c>
      <c r="X71" s="167"/>
      <c r="Y71" s="174" t="s">
        <v>149</v>
      </c>
      <c r="Z71" s="201"/>
      <c r="AA71" s="201" t="s">
        <v>149</v>
      </c>
      <c r="AB71" s="168">
        <f t="shared" si="3"/>
        <v>11.3</v>
      </c>
      <c r="AC71" s="201" t="s">
        <v>149</v>
      </c>
      <c r="AD71" s="173">
        <v>0.2</v>
      </c>
      <c r="AE71" s="173">
        <v>0.1</v>
      </c>
      <c r="AF71" s="201" t="s">
        <v>193</v>
      </c>
      <c r="AG71" s="204" t="b">
        <v>1</v>
      </c>
      <c r="AH71" s="201" t="s">
        <v>149</v>
      </c>
      <c r="AI71" s="201" t="s">
        <v>149</v>
      </c>
      <c r="AJ71" s="201" t="s">
        <v>149</v>
      </c>
      <c r="AK71" s="204" t="s">
        <v>192</v>
      </c>
      <c r="AL71" s="170">
        <v>19.600000000000001</v>
      </c>
      <c r="AM71" s="240" t="b">
        <v>1</v>
      </c>
    </row>
    <row r="72" spans="1:39" s="186" customFormat="1" x14ac:dyDescent="0.2">
      <c r="A72" s="197">
        <v>70</v>
      </c>
      <c r="B72" s="198" t="s">
        <v>517</v>
      </c>
      <c r="C72" s="205"/>
      <c r="D72" s="204"/>
      <c r="E72" s="204"/>
      <c r="F72" s="206" t="b">
        <v>1</v>
      </c>
      <c r="G72" s="242" t="b">
        <v>0</v>
      </c>
      <c r="H72" s="172">
        <v>8.8000000000000007</v>
      </c>
      <c r="I72" s="168">
        <v>11.28</v>
      </c>
      <c r="J72" s="175">
        <v>3.03</v>
      </c>
      <c r="K72" s="169">
        <f t="shared" si="2"/>
        <v>3.03</v>
      </c>
      <c r="L72" s="169">
        <v>5.4</v>
      </c>
      <c r="M72" s="176">
        <v>6.4</v>
      </c>
      <c r="N72" s="170">
        <v>26</v>
      </c>
      <c r="O72" s="171" t="s">
        <v>199</v>
      </c>
      <c r="P72" s="199" t="b">
        <v>1</v>
      </c>
      <c r="Q72" s="170"/>
      <c r="R72" s="200"/>
      <c r="S72" s="201" t="s">
        <v>149</v>
      </c>
      <c r="T72" s="170">
        <v>1</v>
      </c>
      <c r="U72" s="170">
        <v>3</v>
      </c>
      <c r="V72" s="174"/>
      <c r="W72" s="180" t="b">
        <v>1</v>
      </c>
      <c r="X72" s="167"/>
      <c r="Y72" s="174" t="s">
        <v>149</v>
      </c>
      <c r="Z72" s="201"/>
      <c r="AA72" s="201" t="s">
        <v>149</v>
      </c>
      <c r="AB72" s="168">
        <f t="shared" si="3"/>
        <v>11.28</v>
      </c>
      <c r="AC72" s="201" t="s">
        <v>149</v>
      </c>
      <c r="AD72" s="173">
        <v>0.2</v>
      </c>
      <c r="AE72" s="173">
        <v>0.1</v>
      </c>
      <c r="AF72" s="201" t="s">
        <v>193</v>
      </c>
      <c r="AG72" s="204" t="b">
        <v>1</v>
      </c>
      <c r="AH72" s="201" t="s">
        <v>149</v>
      </c>
      <c r="AI72" s="201" t="s">
        <v>149</v>
      </c>
      <c r="AJ72" s="201" t="s">
        <v>149</v>
      </c>
      <c r="AK72" s="204" t="s">
        <v>192</v>
      </c>
      <c r="AL72" s="170">
        <v>19.600000000000001</v>
      </c>
      <c r="AM72" s="240" t="b">
        <v>1</v>
      </c>
    </row>
    <row r="73" spans="1:39" s="186" customFormat="1" x14ac:dyDescent="0.2">
      <c r="A73" s="197">
        <v>71</v>
      </c>
      <c r="B73" s="198" t="s">
        <v>253</v>
      </c>
      <c r="C73" s="205"/>
      <c r="D73" s="204"/>
      <c r="E73" s="204"/>
      <c r="F73" s="206" t="b">
        <v>1</v>
      </c>
      <c r="G73" s="242" t="b">
        <v>0</v>
      </c>
      <c r="H73" s="172">
        <v>8.8000000000000007</v>
      </c>
      <c r="I73" s="168">
        <v>15.73</v>
      </c>
      <c r="J73" s="175">
        <v>4.3499999999999996</v>
      </c>
      <c r="K73" s="169">
        <f t="shared" si="2"/>
        <v>4.3499999999999996</v>
      </c>
      <c r="L73" s="169">
        <v>7.9</v>
      </c>
      <c r="M73" s="169">
        <v>8.4</v>
      </c>
      <c r="N73" s="170">
        <v>29</v>
      </c>
      <c r="O73" s="171" t="s">
        <v>199</v>
      </c>
      <c r="P73" s="199" t="b">
        <v>1</v>
      </c>
      <c r="Q73" s="170"/>
      <c r="R73" s="200"/>
      <c r="S73" s="201" t="s">
        <v>149</v>
      </c>
      <c r="T73" s="170">
        <v>1</v>
      </c>
      <c r="U73" s="170">
        <v>3</v>
      </c>
      <c r="V73" s="174"/>
      <c r="W73" s="180" t="b">
        <v>1</v>
      </c>
      <c r="X73" s="167"/>
      <c r="Y73" s="174" t="s">
        <v>149</v>
      </c>
      <c r="Z73" s="201"/>
      <c r="AA73" s="201" t="s">
        <v>149</v>
      </c>
      <c r="AB73" s="168">
        <f t="shared" si="3"/>
        <v>15.73</v>
      </c>
      <c r="AC73" s="201" t="s">
        <v>149</v>
      </c>
      <c r="AD73" s="173">
        <v>0.3</v>
      </c>
      <c r="AE73" s="173">
        <v>0.2</v>
      </c>
      <c r="AF73" s="201" t="s">
        <v>193</v>
      </c>
      <c r="AG73" s="204" t="b">
        <v>1</v>
      </c>
      <c r="AH73" s="201" t="s">
        <v>149</v>
      </c>
      <c r="AI73" s="201" t="s">
        <v>149</v>
      </c>
      <c r="AJ73" s="201" t="s">
        <v>149</v>
      </c>
      <c r="AK73" s="204" t="s">
        <v>192</v>
      </c>
      <c r="AL73" s="170">
        <v>27.3</v>
      </c>
      <c r="AM73" s="240" t="b">
        <v>1</v>
      </c>
    </row>
    <row r="74" spans="1:39" s="186" customFormat="1" x14ac:dyDescent="0.2">
      <c r="A74" s="197">
        <v>72</v>
      </c>
      <c r="B74" s="198" t="s">
        <v>518</v>
      </c>
      <c r="C74" s="205"/>
      <c r="D74" s="204"/>
      <c r="E74" s="204"/>
      <c r="F74" s="206" t="b">
        <v>1</v>
      </c>
      <c r="G74" s="242" t="b">
        <v>0</v>
      </c>
      <c r="H74" s="172">
        <v>8.8000000000000007</v>
      </c>
      <c r="I74" s="168">
        <v>14.82</v>
      </c>
      <c r="J74" s="175">
        <v>4.2300000000000004</v>
      </c>
      <c r="K74" s="169">
        <f t="shared" si="2"/>
        <v>4.2300000000000004</v>
      </c>
      <c r="L74" s="169">
        <v>7.9</v>
      </c>
      <c r="M74" s="169">
        <v>8.4</v>
      </c>
      <c r="N74" s="170">
        <v>29</v>
      </c>
      <c r="O74" s="171" t="s">
        <v>199</v>
      </c>
      <c r="P74" s="199" t="b">
        <v>1</v>
      </c>
      <c r="Q74" s="170"/>
      <c r="R74" s="200"/>
      <c r="S74" s="201" t="s">
        <v>149</v>
      </c>
      <c r="T74" s="170">
        <v>1</v>
      </c>
      <c r="U74" s="170">
        <v>3</v>
      </c>
      <c r="V74" s="174"/>
      <c r="W74" s="180" t="b">
        <v>1</v>
      </c>
      <c r="X74" s="167"/>
      <c r="Y74" s="174" t="s">
        <v>149</v>
      </c>
      <c r="Z74" s="201"/>
      <c r="AA74" s="201" t="s">
        <v>149</v>
      </c>
      <c r="AB74" s="168">
        <f t="shared" si="3"/>
        <v>14.82</v>
      </c>
      <c r="AC74" s="201" t="s">
        <v>149</v>
      </c>
      <c r="AD74" s="173">
        <v>0.3</v>
      </c>
      <c r="AE74" s="173">
        <v>0.2</v>
      </c>
      <c r="AF74" s="201" t="s">
        <v>193</v>
      </c>
      <c r="AG74" s="204" t="b">
        <v>1</v>
      </c>
      <c r="AH74" s="201" t="s">
        <v>149</v>
      </c>
      <c r="AI74" s="201" t="s">
        <v>149</v>
      </c>
      <c r="AJ74" s="201" t="s">
        <v>149</v>
      </c>
      <c r="AK74" s="204" t="s">
        <v>192</v>
      </c>
      <c r="AL74" s="170">
        <v>27.3</v>
      </c>
      <c r="AM74" s="240" t="b">
        <v>1</v>
      </c>
    </row>
    <row r="75" spans="1:39" s="186" customFormat="1" x14ac:dyDescent="0.2">
      <c r="A75" s="197">
        <v>73</v>
      </c>
      <c r="B75" s="198"/>
      <c r="C75" s="205"/>
      <c r="D75" s="204"/>
      <c r="E75" s="204"/>
      <c r="F75" s="206"/>
      <c r="G75" s="174"/>
      <c r="H75" s="167" t="s">
        <v>149</v>
      </c>
      <c r="I75" s="168"/>
      <c r="J75" s="169"/>
      <c r="K75" s="169"/>
      <c r="L75" s="169"/>
      <c r="M75" s="176"/>
      <c r="N75" s="170"/>
      <c r="O75" s="171"/>
      <c r="P75" s="199"/>
      <c r="Q75" s="170"/>
      <c r="R75" s="200"/>
      <c r="S75" s="201"/>
      <c r="T75" s="170"/>
      <c r="U75" s="170"/>
      <c r="V75" s="174"/>
      <c r="W75" s="180"/>
      <c r="X75" s="167"/>
      <c r="Y75" s="174" t="s">
        <v>149</v>
      </c>
      <c r="Z75" s="201"/>
      <c r="AA75" s="201"/>
      <c r="AB75" s="168"/>
      <c r="AC75" s="201"/>
      <c r="AD75" s="173"/>
      <c r="AE75" s="173"/>
      <c r="AF75" s="201"/>
      <c r="AG75" s="204"/>
      <c r="AH75" s="201"/>
      <c r="AI75" s="201"/>
      <c r="AJ75" s="201"/>
      <c r="AK75" s="204"/>
      <c r="AL75" s="170"/>
      <c r="AM75" s="174"/>
    </row>
    <row r="76" spans="1:39" s="186" customFormat="1" x14ac:dyDescent="0.2">
      <c r="A76" s="197">
        <v>74</v>
      </c>
      <c r="B76" s="202" t="s">
        <v>599</v>
      </c>
      <c r="C76" s="205"/>
      <c r="D76" s="204"/>
      <c r="E76" s="204"/>
      <c r="F76" s="206"/>
      <c r="G76" s="240"/>
      <c r="H76" s="167" t="s">
        <v>149</v>
      </c>
      <c r="I76" s="168"/>
      <c r="J76" s="169"/>
      <c r="K76" s="169"/>
      <c r="L76" s="169"/>
      <c r="M76" s="176"/>
      <c r="N76" s="170"/>
      <c r="O76" s="171"/>
      <c r="P76" s="199"/>
      <c r="Q76" s="170"/>
      <c r="R76" s="200"/>
      <c r="S76" s="201"/>
      <c r="T76" s="170"/>
      <c r="U76" s="170"/>
      <c r="V76" s="174"/>
      <c r="W76" s="180"/>
      <c r="X76" s="167"/>
      <c r="Y76" s="174" t="s">
        <v>149</v>
      </c>
      <c r="Z76" s="201"/>
      <c r="AA76" s="201"/>
      <c r="AB76" s="168"/>
      <c r="AC76" s="201"/>
      <c r="AD76" s="173"/>
      <c r="AE76" s="173"/>
      <c r="AF76" s="201"/>
      <c r="AG76" s="204"/>
      <c r="AH76" s="201"/>
      <c r="AI76" s="201"/>
      <c r="AJ76" s="201"/>
      <c r="AK76" s="204"/>
      <c r="AL76" s="170"/>
      <c r="AM76" s="240"/>
    </row>
    <row r="77" spans="1:39" s="186" customFormat="1" x14ac:dyDescent="0.2">
      <c r="A77" s="197">
        <v>75</v>
      </c>
      <c r="B77" s="198"/>
      <c r="C77" s="205"/>
      <c r="D77" s="204"/>
      <c r="E77" s="204"/>
      <c r="F77" s="206"/>
      <c r="G77" s="240"/>
      <c r="H77" s="167" t="s">
        <v>149</v>
      </c>
      <c r="I77" s="168"/>
      <c r="J77" s="169"/>
      <c r="K77" s="169"/>
      <c r="L77" s="169"/>
      <c r="M77" s="176"/>
      <c r="N77" s="170"/>
      <c r="O77" s="171"/>
      <c r="P77" s="199"/>
      <c r="Q77" s="170"/>
      <c r="R77" s="200"/>
      <c r="S77" s="201"/>
      <c r="T77" s="170"/>
      <c r="U77" s="170"/>
      <c r="V77" s="174"/>
      <c r="W77" s="180"/>
      <c r="X77" s="167"/>
      <c r="Y77" s="174" t="s">
        <v>149</v>
      </c>
      <c r="Z77" s="201"/>
      <c r="AA77" s="201"/>
      <c r="AB77" s="168"/>
      <c r="AC77" s="201"/>
      <c r="AD77" s="173"/>
      <c r="AE77" s="173"/>
      <c r="AF77" s="201"/>
      <c r="AG77" s="204"/>
      <c r="AH77" s="201"/>
      <c r="AI77" s="201"/>
      <c r="AJ77" s="201"/>
      <c r="AK77" s="204"/>
      <c r="AL77" s="170"/>
      <c r="AM77" s="240"/>
    </row>
    <row r="78" spans="1:39" s="186" customFormat="1" x14ac:dyDescent="0.2">
      <c r="A78" s="197">
        <v>76</v>
      </c>
      <c r="B78" s="198" t="s">
        <v>535</v>
      </c>
      <c r="C78" s="205"/>
      <c r="D78" s="204"/>
      <c r="E78" s="204" t="b">
        <v>1</v>
      </c>
      <c r="F78" s="206"/>
      <c r="G78" s="242" t="b">
        <v>0</v>
      </c>
      <c r="H78" s="172">
        <v>6.2</v>
      </c>
      <c r="I78" s="168">
        <v>1.96</v>
      </c>
      <c r="J78" s="169">
        <v>0.43</v>
      </c>
      <c r="K78" s="169">
        <f t="shared" ref="K78:K82" si="4">T78*J78</f>
        <v>0.43</v>
      </c>
      <c r="L78" s="169">
        <v>1.6</v>
      </c>
      <c r="M78" s="175">
        <f>K78*1000/230</f>
        <v>1.8695652173913044</v>
      </c>
      <c r="N78" s="219" t="s">
        <v>536</v>
      </c>
      <c r="O78" s="171" t="s">
        <v>199</v>
      </c>
      <c r="P78" s="199"/>
      <c r="Q78" s="170" t="b">
        <v>1</v>
      </c>
      <c r="R78" s="200"/>
      <c r="S78" s="201" t="s">
        <v>149</v>
      </c>
      <c r="T78" s="170">
        <v>1</v>
      </c>
      <c r="U78" s="170">
        <v>3</v>
      </c>
      <c r="V78" s="122" t="b">
        <v>1</v>
      </c>
      <c r="W78" s="201"/>
      <c r="X78" s="167"/>
      <c r="Y78" s="174" t="s">
        <v>149</v>
      </c>
      <c r="Z78" s="201"/>
      <c r="AA78" s="201" t="s">
        <v>149</v>
      </c>
      <c r="AB78" s="220">
        <v>4.1900000000000004</v>
      </c>
      <c r="AC78" s="201" t="s">
        <v>149</v>
      </c>
      <c r="AD78" s="201" t="s">
        <v>197</v>
      </c>
      <c r="AE78" s="173">
        <v>0.1</v>
      </c>
      <c r="AF78" s="201" t="s">
        <v>193</v>
      </c>
      <c r="AG78" s="201" t="s">
        <v>149</v>
      </c>
      <c r="AH78" s="201" t="s">
        <v>149</v>
      </c>
      <c r="AI78" s="204" t="b">
        <v>1</v>
      </c>
      <c r="AJ78" s="201" t="s">
        <v>149</v>
      </c>
      <c r="AK78" s="204" t="s">
        <v>192</v>
      </c>
      <c r="AL78" s="168">
        <f>AB78</f>
        <v>4.1900000000000004</v>
      </c>
      <c r="AM78" s="240" t="b">
        <v>1</v>
      </c>
    </row>
    <row r="79" spans="1:39" s="186" customFormat="1" x14ac:dyDescent="0.2">
      <c r="A79" s="197">
        <v>77</v>
      </c>
      <c r="B79" s="198" t="s">
        <v>537</v>
      </c>
      <c r="C79" s="205"/>
      <c r="D79" s="204"/>
      <c r="E79" s="204" t="b">
        <v>1</v>
      </c>
      <c r="F79" s="206"/>
      <c r="G79" s="242" t="b">
        <v>0</v>
      </c>
      <c r="H79" s="172">
        <v>6.2</v>
      </c>
      <c r="I79" s="168">
        <v>2.37</v>
      </c>
      <c r="J79" s="169">
        <v>0.52</v>
      </c>
      <c r="K79" s="169">
        <f t="shared" si="4"/>
        <v>0.52</v>
      </c>
      <c r="L79" s="169">
        <v>2.5</v>
      </c>
      <c r="M79" s="175">
        <f t="shared" ref="M79:M82" si="5">K79*1000/230</f>
        <v>2.2608695652173911</v>
      </c>
      <c r="N79" s="219" t="s">
        <v>536</v>
      </c>
      <c r="O79" s="171" t="s">
        <v>199</v>
      </c>
      <c r="P79" s="199"/>
      <c r="Q79" s="170" t="b">
        <v>1</v>
      </c>
      <c r="R79" s="200"/>
      <c r="S79" s="201" t="s">
        <v>149</v>
      </c>
      <c r="T79" s="170">
        <v>1</v>
      </c>
      <c r="U79" s="170">
        <v>3</v>
      </c>
      <c r="V79" s="122" t="b">
        <v>1</v>
      </c>
      <c r="W79" s="201"/>
      <c r="X79" s="167"/>
      <c r="Y79" s="174" t="s">
        <v>149</v>
      </c>
      <c r="Z79" s="201"/>
      <c r="AA79" s="201" t="s">
        <v>149</v>
      </c>
      <c r="AB79" s="220">
        <v>6.57</v>
      </c>
      <c r="AC79" s="201" t="s">
        <v>149</v>
      </c>
      <c r="AD79" s="201" t="s">
        <v>197</v>
      </c>
      <c r="AE79" s="173">
        <v>0.1</v>
      </c>
      <c r="AF79" s="201" t="s">
        <v>193</v>
      </c>
      <c r="AG79" s="201" t="s">
        <v>149</v>
      </c>
      <c r="AH79" s="201" t="s">
        <v>149</v>
      </c>
      <c r="AI79" s="204" t="b">
        <v>1</v>
      </c>
      <c r="AJ79" s="201" t="s">
        <v>149</v>
      </c>
      <c r="AK79" s="204" t="s">
        <v>192</v>
      </c>
      <c r="AL79" s="168">
        <f t="shared" ref="AL79:AL82" si="6">AB79</f>
        <v>6.57</v>
      </c>
      <c r="AM79" s="240" t="b">
        <v>1</v>
      </c>
    </row>
    <row r="80" spans="1:39" s="186" customFormat="1" x14ac:dyDescent="0.2">
      <c r="A80" s="197">
        <v>78</v>
      </c>
      <c r="B80" s="198" t="s">
        <v>538</v>
      </c>
      <c r="C80" s="205"/>
      <c r="D80" s="204"/>
      <c r="E80" s="204" t="b">
        <v>1</v>
      </c>
      <c r="F80" s="206"/>
      <c r="G80" s="242" t="b">
        <v>0</v>
      </c>
      <c r="H80" s="172">
        <v>6.2</v>
      </c>
      <c r="I80" s="168">
        <v>2.78</v>
      </c>
      <c r="J80" s="169">
        <v>0.6</v>
      </c>
      <c r="K80" s="169">
        <f t="shared" si="4"/>
        <v>0.6</v>
      </c>
      <c r="L80" s="169">
        <v>2.9</v>
      </c>
      <c r="M80" s="175">
        <f t="shared" si="5"/>
        <v>2.6086956521739131</v>
      </c>
      <c r="N80" s="219" t="s">
        <v>536</v>
      </c>
      <c r="O80" s="171" t="s">
        <v>199</v>
      </c>
      <c r="P80" s="199"/>
      <c r="Q80" s="170" t="b">
        <v>1</v>
      </c>
      <c r="R80" s="200"/>
      <c r="S80" s="201" t="s">
        <v>149</v>
      </c>
      <c r="T80" s="170">
        <v>1</v>
      </c>
      <c r="U80" s="170">
        <v>3</v>
      </c>
      <c r="V80" s="122" t="b">
        <v>1</v>
      </c>
      <c r="W80" s="201"/>
      <c r="X80" s="167"/>
      <c r="Y80" s="174" t="s">
        <v>149</v>
      </c>
      <c r="Z80" s="201"/>
      <c r="AA80" s="201" t="s">
        <v>149</v>
      </c>
      <c r="AB80" s="220">
        <v>7.64</v>
      </c>
      <c r="AC80" s="201" t="s">
        <v>149</v>
      </c>
      <c r="AD80" s="201" t="s">
        <v>197</v>
      </c>
      <c r="AE80" s="173">
        <v>0.1</v>
      </c>
      <c r="AF80" s="201" t="s">
        <v>193</v>
      </c>
      <c r="AG80" s="201" t="s">
        <v>149</v>
      </c>
      <c r="AH80" s="201" t="s">
        <v>149</v>
      </c>
      <c r="AI80" s="204" t="b">
        <v>1</v>
      </c>
      <c r="AJ80" s="201" t="s">
        <v>149</v>
      </c>
      <c r="AK80" s="204" t="s">
        <v>192</v>
      </c>
      <c r="AL80" s="168">
        <f t="shared" si="6"/>
        <v>7.64</v>
      </c>
      <c r="AM80" s="240" t="b">
        <v>1</v>
      </c>
    </row>
    <row r="81" spans="1:39" s="186" customFormat="1" x14ac:dyDescent="0.2">
      <c r="A81" s="197">
        <v>79</v>
      </c>
      <c r="B81" s="198" t="s">
        <v>539</v>
      </c>
      <c r="C81" s="205"/>
      <c r="D81" s="204"/>
      <c r="E81" s="204" t="b">
        <v>1</v>
      </c>
      <c r="F81" s="206"/>
      <c r="G81" s="242" t="b">
        <v>0</v>
      </c>
      <c r="H81" s="172">
        <v>6.2</v>
      </c>
      <c r="I81" s="168">
        <v>4.1900000000000004</v>
      </c>
      <c r="J81" s="169">
        <v>0.84</v>
      </c>
      <c r="K81" s="169">
        <f t="shared" si="4"/>
        <v>0.84</v>
      </c>
      <c r="L81" s="169">
        <v>3.6</v>
      </c>
      <c r="M81" s="175">
        <f t="shared" si="5"/>
        <v>3.652173913043478</v>
      </c>
      <c r="N81" s="219" t="s">
        <v>540</v>
      </c>
      <c r="O81" s="171" t="s">
        <v>199</v>
      </c>
      <c r="P81" s="199"/>
      <c r="Q81" s="170" t="b">
        <v>1</v>
      </c>
      <c r="R81" s="200"/>
      <c r="S81" s="201" t="s">
        <v>149</v>
      </c>
      <c r="T81" s="170">
        <v>1</v>
      </c>
      <c r="U81" s="170">
        <v>3</v>
      </c>
      <c r="V81" s="122" t="b">
        <v>1</v>
      </c>
      <c r="W81" s="201"/>
      <c r="X81" s="167"/>
      <c r="Y81" s="174" t="s">
        <v>149</v>
      </c>
      <c r="Z81" s="201"/>
      <c r="AA81" s="201" t="s">
        <v>149</v>
      </c>
      <c r="AB81" s="220">
        <v>12.05</v>
      </c>
      <c r="AC81" s="201" t="s">
        <v>149</v>
      </c>
      <c r="AD81" s="201" t="s">
        <v>197</v>
      </c>
      <c r="AE81" s="173">
        <v>0.1</v>
      </c>
      <c r="AF81" s="201" t="s">
        <v>193</v>
      </c>
      <c r="AG81" s="201" t="s">
        <v>149</v>
      </c>
      <c r="AH81" s="201" t="s">
        <v>149</v>
      </c>
      <c r="AI81" s="204" t="b">
        <v>1</v>
      </c>
      <c r="AJ81" s="201" t="s">
        <v>149</v>
      </c>
      <c r="AK81" s="204" t="s">
        <v>192</v>
      </c>
      <c r="AL81" s="168">
        <f t="shared" si="6"/>
        <v>12.05</v>
      </c>
      <c r="AM81" s="240" t="b">
        <v>1</v>
      </c>
    </row>
    <row r="82" spans="1:39" s="186" customFormat="1" x14ac:dyDescent="0.2">
      <c r="A82" s="197">
        <v>80</v>
      </c>
      <c r="B82" s="198" t="s">
        <v>541</v>
      </c>
      <c r="C82" s="205"/>
      <c r="D82" s="204"/>
      <c r="E82" s="204" t="b">
        <v>1</v>
      </c>
      <c r="F82" s="206"/>
      <c r="G82" s="242" t="b">
        <v>0</v>
      </c>
      <c r="H82" s="172">
        <v>6.2</v>
      </c>
      <c r="I82" s="168">
        <v>5.18</v>
      </c>
      <c r="J82" s="169">
        <v>1.07</v>
      </c>
      <c r="K82" s="169">
        <f t="shared" si="4"/>
        <v>1.07</v>
      </c>
      <c r="L82" s="169">
        <v>3.6</v>
      </c>
      <c r="M82" s="175">
        <f t="shared" si="5"/>
        <v>4.6521739130434785</v>
      </c>
      <c r="N82" s="219" t="s">
        <v>540</v>
      </c>
      <c r="O82" s="171" t="s">
        <v>199</v>
      </c>
      <c r="P82" s="199"/>
      <c r="Q82" s="170" t="b">
        <v>1</v>
      </c>
      <c r="R82" s="200"/>
      <c r="S82" s="201" t="s">
        <v>149</v>
      </c>
      <c r="T82" s="170">
        <v>1</v>
      </c>
      <c r="U82" s="170">
        <v>3</v>
      </c>
      <c r="V82" s="122" t="b">
        <v>1</v>
      </c>
      <c r="W82" s="201"/>
      <c r="X82" s="167"/>
      <c r="Y82" s="174" t="s">
        <v>149</v>
      </c>
      <c r="Z82" s="201"/>
      <c r="AA82" s="201" t="s">
        <v>149</v>
      </c>
      <c r="AB82" s="220">
        <v>13.5</v>
      </c>
      <c r="AC82" s="201" t="s">
        <v>149</v>
      </c>
      <c r="AD82" s="201" t="s">
        <v>197</v>
      </c>
      <c r="AE82" s="173">
        <v>0.1</v>
      </c>
      <c r="AF82" s="201" t="s">
        <v>193</v>
      </c>
      <c r="AG82" s="201" t="s">
        <v>149</v>
      </c>
      <c r="AH82" s="201" t="s">
        <v>149</v>
      </c>
      <c r="AI82" s="204" t="b">
        <v>1</v>
      </c>
      <c r="AJ82" s="201" t="s">
        <v>149</v>
      </c>
      <c r="AK82" s="204" t="s">
        <v>192</v>
      </c>
      <c r="AL82" s="168">
        <f t="shared" si="6"/>
        <v>13.5</v>
      </c>
      <c r="AM82" s="240" t="b">
        <v>1</v>
      </c>
    </row>
    <row r="83" spans="1:39" s="186" customFormat="1" x14ac:dyDescent="0.2">
      <c r="A83" s="197">
        <v>81</v>
      </c>
      <c r="B83" s="198"/>
      <c r="C83" s="205"/>
      <c r="D83" s="204"/>
      <c r="E83" s="204"/>
      <c r="F83" s="206"/>
      <c r="G83" s="240"/>
      <c r="H83" s="172"/>
      <c r="I83" s="168"/>
      <c r="J83" s="169"/>
      <c r="K83" s="169"/>
      <c r="L83" s="169"/>
      <c r="M83" s="169"/>
      <c r="N83" s="170"/>
      <c r="O83" s="171"/>
      <c r="P83" s="199"/>
      <c r="Q83" s="170"/>
      <c r="R83" s="200"/>
      <c r="S83" s="201"/>
      <c r="T83" s="170"/>
      <c r="U83" s="170"/>
      <c r="V83" s="122"/>
      <c r="W83" s="201"/>
      <c r="X83" s="167"/>
      <c r="Y83" s="174"/>
      <c r="Z83" s="201"/>
      <c r="AA83" s="201"/>
      <c r="AB83" s="168"/>
      <c r="AC83" s="201"/>
      <c r="AD83" s="201"/>
      <c r="AE83" s="173"/>
      <c r="AF83" s="201"/>
      <c r="AG83" s="201"/>
      <c r="AH83" s="201"/>
      <c r="AI83" s="204"/>
      <c r="AJ83" s="201"/>
      <c r="AK83" s="204"/>
      <c r="AL83" s="170"/>
      <c r="AM83" s="240"/>
    </row>
    <row r="84" spans="1:39" s="186" customFormat="1" x14ac:dyDescent="0.2">
      <c r="A84" s="197">
        <v>82</v>
      </c>
      <c r="B84" s="198" t="s">
        <v>542</v>
      </c>
      <c r="C84" s="205"/>
      <c r="D84" s="204"/>
      <c r="E84" s="204" t="b">
        <v>1</v>
      </c>
      <c r="F84" s="206"/>
      <c r="G84" s="242" t="b">
        <v>0</v>
      </c>
      <c r="H84" s="172">
        <v>6.2</v>
      </c>
      <c r="I84" s="168">
        <v>1.96</v>
      </c>
      <c r="J84" s="169">
        <v>0.43</v>
      </c>
      <c r="K84" s="169">
        <f t="shared" ref="K84:K88" si="7">T84*J84</f>
        <v>0.43</v>
      </c>
      <c r="L84" s="169">
        <v>1.6</v>
      </c>
      <c r="M84" s="175">
        <f>K84*1000/230</f>
        <v>1.8695652173913044</v>
      </c>
      <c r="N84" s="219" t="s">
        <v>536</v>
      </c>
      <c r="O84" s="171" t="s">
        <v>199</v>
      </c>
      <c r="P84" s="199"/>
      <c r="Q84" s="170" t="b">
        <v>1</v>
      </c>
      <c r="R84" s="200"/>
      <c r="S84" s="201" t="s">
        <v>149</v>
      </c>
      <c r="T84" s="170">
        <v>1</v>
      </c>
      <c r="U84" s="170">
        <v>3</v>
      </c>
      <c r="V84" s="122" t="b">
        <v>1</v>
      </c>
      <c r="W84" s="201"/>
      <c r="X84" s="167"/>
      <c r="Y84" s="174">
        <v>1</v>
      </c>
      <c r="Z84" s="180" t="b">
        <v>1</v>
      </c>
      <c r="AA84" s="201">
        <v>175</v>
      </c>
      <c r="AB84" s="220">
        <v>4.1900000000000004</v>
      </c>
      <c r="AC84" s="201" t="s">
        <v>149</v>
      </c>
      <c r="AD84" s="201" t="s">
        <v>197</v>
      </c>
      <c r="AE84" s="173">
        <v>0.1</v>
      </c>
      <c r="AF84" s="201" t="s">
        <v>193</v>
      </c>
      <c r="AG84" s="201" t="s">
        <v>149</v>
      </c>
      <c r="AH84" s="201" t="s">
        <v>149</v>
      </c>
      <c r="AI84" s="204" t="b">
        <v>1</v>
      </c>
      <c r="AJ84" s="201"/>
      <c r="AK84" s="204" t="s">
        <v>192</v>
      </c>
      <c r="AL84" s="168">
        <f>AB84</f>
        <v>4.1900000000000004</v>
      </c>
      <c r="AM84" s="240" t="b">
        <v>1</v>
      </c>
    </row>
    <row r="85" spans="1:39" s="186" customFormat="1" x14ac:dyDescent="0.2">
      <c r="A85" s="197">
        <v>83</v>
      </c>
      <c r="B85" s="198" t="s">
        <v>543</v>
      </c>
      <c r="C85" s="205"/>
      <c r="D85" s="204"/>
      <c r="E85" s="204" t="b">
        <v>1</v>
      </c>
      <c r="F85" s="206"/>
      <c r="G85" s="242" t="b">
        <v>0</v>
      </c>
      <c r="H85" s="172">
        <v>6.2</v>
      </c>
      <c r="I85" s="168">
        <v>2.37</v>
      </c>
      <c r="J85" s="169">
        <v>0.52</v>
      </c>
      <c r="K85" s="169">
        <f t="shared" si="7"/>
        <v>0.52</v>
      </c>
      <c r="L85" s="169">
        <v>2.5</v>
      </c>
      <c r="M85" s="175">
        <f t="shared" ref="M85:M88" si="8">K85*1000/230</f>
        <v>2.2608695652173911</v>
      </c>
      <c r="N85" s="219" t="s">
        <v>536</v>
      </c>
      <c r="O85" s="171" t="s">
        <v>199</v>
      </c>
      <c r="P85" s="199"/>
      <c r="Q85" s="170" t="b">
        <v>1</v>
      </c>
      <c r="R85" s="200"/>
      <c r="S85" s="201" t="s">
        <v>149</v>
      </c>
      <c r="T85" s="170">
        <v>1</v>
      </c>
      <c r="U85" s="170">
        <v>3</v>
      </c>
      <c r="V85" s="122" t="b">
        <v>1</v>
      </c>
      <c r="W85" s="201"/>
      <c r="X85" s="167"/>
      <c r="Y85" s="174">
        <v>1</v>
      </c>
      <c r="Z85" s="180" t="b">
        <v>1</v>
      </c>
      <c r="AA85" s="201">
        <v>175</v>
      </c>
      <c r="AB85" s="220">
        <v>6.57</v>
      </c>
      <c r="AC85" s="201" t="s">
        <v>149</v>
      </c>
      <c r="AD85" s="201" t="s">
        <v>197</v>
      </c>
      <c r="AE85" s="173">
        <v>0.1</v>
      </c>
      <c r="AF85" s="201" t="s">
        <v>193</v>
      </c>
      <c r="AG85" s="201" t="s">
        <v>149</v>
      </c>
      <c r="AH85" s="201" t="s">
        <v>149</v>
      </c>
      <c r="AI85" s="204" t="b">
        <v>1</v>
      </c>
      <c r="AJ85" s="201"/>
      <c r="AK85" s="204" t="s">
        <v>192</v>
      </c>
      <c r="AL85" s="168">
        <f t="shared" ref="AL85:AL88" si="9">AB85</f>
        <v>6.57</v>
      </c>
      <c r="AM85" s="240" t="b">
        <v>1</v>
      </c>
    </row>
    <row r="86" spans="1:39" s="186" customFormat="1" x14ac:dyDescent="0.2">
      <c r="A86" s="197">
        <v>84</v>
      </c>
      <c r="B86" s="198" t="s">
        <v>544</v>
      </c>
      <c r="C86" s="205"/>
      <c r="D86" s="204"/>
      <c r="E86" s="204" t="b">
        <v>1</v>
      </c>
      <c r="F86" s="206"/>
      <c r="G86" s="242" t="b">
        <v>0</v>
      </c>
      <c r="H86" s="172">
        <v>6.2</v>
      </c>
      <c r="I86" s="168">
        <v>2.78</v>
      </c>
      <c r="J86" s="169">
        <v>0.6</v>
      </c>
      <c r="K86" s="169">
        <f t="shared" si="7"/>
        <v>0.6</v>
      </c>
      <c r="L86" s="169">
        <v>2.9</v>
      </c>
      <c r="M86" s="175">
        <f t="shared" si="8"/>
        <v>2.6086956521739131</v>
      </c>
      <c r="N86" s="219" t="s">
        <v>536</v>
      </c>
      <c r="O86" s="171" t="s">
        <v>199</v>
      </c>
      <c r="P86" s="199"/>
      <c r="Q86" s="170" t="b">
        <v>1</v>
      </c>
      <c r="R86" s="200"/>
      <c r="S86" s="201" t="s">
        <v>149</v>
      </c>
      <c r="T86" s="170">
        <v>1</v>
      </c>
      <c r="U86" s="170">
        <v>3</v>
      </c>
      <c r="V86" s="122" t="b">
        <v>1</v>
      </c>
      <c r="W86" s="201"/>
      <c r="X86" s="167"/>
      <c r="Y86" s="174">
        <v>1</v>
      </c>
      <c r="Z86" s="180" t="b">
        <v>1</v>
      </c>
      <c r="AA86" s="201">
        <v>175</v>
      </c>
      <c r="AB86" s="220">
        <v>7.64</v>
      </c>
      <c r="AC86" s="201" t="s">
        <v>149</v>
      </c>
      <c r="AD86" s="201" t="s">
        <v>197</v>
      </c>
      <c r="AE86" s="173">
        <v>0.1</v>
      </c>
      <c r="AF86" s="201" t="s">
        <v>193</v>
      </c>
      <c r="AG86" s="201" t="s">
        <v>149</v>
      </c>
      <c r="AH86" s="201" t="s">
        <v>149</v>
      </c>
      <c r="AI86" s="204" t="b">
        <v>1</v>
      </c>
      <c r="AJ86" s="201" t="s">
        <v>149</v>
      </c>
      <c r="AK86" s="204" t="s">
        <v>192</v>
      </c>
      <c r="AL86" s="168">
        <f t="shared" si="9"/>
        <v>7.64</v>
      </c>
      <c r="AM86" s="240" t="b">
        <v>1</v>
      </c>
    </row>
    <row r="87" spans="1:39" s="186" customFormat="1" x14ac:dyDescent="0.2">
      <c r="A87" s="197">
        <v>85</v>
      </c>
      <c r="B87" s="198" t="s">
        <v>545</v>
      </c>
      <c r="C87" s="205"/>
      <c r="D87" s="204"/>
      <c r="E87" s="204" t="b">
        <v>1</v>
      </c>
      <c r="F87" s="206"/>
      <c r="G87" s="242" t="b">
        <v>0</v>
      </c>
      <c r="H87" s="172">
        <v>6.2</v>
      </c>
      <c r="I87" s="168">
        <v>4.1900000000000004</v>
      </c>
      <c r="J87" s="169">
        <v>0.84</v>
      </c>
      <c r="K87" s="169">
        <f t="shared" si="7"/>
        <v>0.84</v>
      </c>
      <c r="L87" s="169">
        <v>3.6</v>
      </c>
      <c r="M87" s="175">
        <f t="shared" si="8"/>
        <v>3.652173913043478</v>
      </c>
      <c r="N87" s="219" t="s">
        <v>540</v>
      </c>
      <c r="O87" s="171" t="s">
        <v>199</v>
      </c>
      <c r="P87" s="199"/>
      <c r="Q87" s="170" t="b">
        <v>1</v>
      </c>
      <c r="R87" s="200"/>
      <c r="S87" s="201" t="s">
        <v>149</v>
      </c>
      <c r="T87" s="170">
        <v>1</v>
      </c>
      <c r="U87" s="170">
        <v>3</v>
      </c>
      <c r="V87" s="122" t="b">
        <v>1</v>
      </c>
      <c r="W87" s="201"/>
      <c r="X87" s="167"/>
      <c r="Y87" s="174">
        <v>1</v>
      </c>
      <c r="Z87" s="180" t="b">
        <v>1</v>
      </c>
      <c r="AA87" s="201">
        <v>175</v>
      </c>
      <c r="AB87" s="220">
        <v>12.05</v>
      </c>
      <c r="AC87" s="201" t="s">
        <v>149</v>
      </c>
      <c r="AD87" s="201" t="s">
        <v>197</v>
      </c>
      <c r="AE87" s="173">
        <v>0.1</v>
      </c>
      <c r="AF87" s="201" t="s">
        <v>193</v>
      </c>
      <c r="AG87" s="201" t="s">
        <v>149</v>
      </c>
      <c r="AH87" s="201" t="s">
        <v>149</v>
      </c>
      <c r="AI87" s="204" t="b">
        <v>1</v>
      </c>
      <c r="AJ87" s="201" t="s">
        <v>149</v>
      </c>
      <c r="AK87" s="204" t="s">
        <v>192</v>
      </c>
      <c r="AL87" s="168">
        <f t="shared" si="9"/>
        <v>12.05</v>
      </c>
      <c r="AM87" s="240" t="b">
        <v>1</v>
      </c>
    </row>
    <row r="88" spans="1:39" s="186" customFormat="1" x14ac:dyDescent="0.2">
      <c r="A88" s="197">
        <v>86</v>
      </c>
      <c r="B88" s="198" t="s">
        <v>546</v>
      </c>
      <c r="C88" s="205"/>
      <c r="D88" s="204"/>
      <c r="E88" s="204" t="b">
        <v>1</v>
      </c>
      <c r="F88" s="206"/>
      <c r="G88" s="242" t="b">
        <v>0</v>
      </c>
      <c r="H88" s="172">
        <v>6.2</v>
      </c>
      <c r="I88" s="168">
        <v>5.18</v>
      </c>
      <c r="J88" s="169">
        <v>1.07</v>
      </c>
      <c r="K88" s="169">
        <f t="shared" si="7"/>
        <v>1.07</v>
      </c>
      <c r="L88" s="169">
        <v>3.6</v>
      </c>
      <c r="M88" s="175">
        <f t="shared" si="8"/>
        <v>4.6521739130434785</v>
      </c>
      <c r="N88" s="219" t="s">
        <v>540</v>
      </c>
      <c r="O88" s="171" t="s">
        <v>199</v>
      </c>
      <c r="P88" s="199"/>
      <c r="Q88" s="170" t="b">
        <v>1</v>
      </c>
      <c r="R88" s="200"/>
      <c r="S88" s="201" t="s">
        <v>149</v>
      </c>
      <c r="T88" s="170">
        <v>1</v>
      </c>
      <c r="U88" s="170">
        <v>3</v>
      </c>
      <c r="V88" s="122" t="b">
        <v>1</v>
      </c>
      <c r="W88" s="201"/>
      <c r="X88" s="167"/>
      <c r="Y88" s="174">
        <v>1</v>
      </c>
      <c r="Z88" s="180" t="b">
        <v>1</v>
      </c>
      <c r="AA88" s="201">
        <v>175</v>
      </c>
      <c r="AB88" s="220">
        <v>13.5</v>
      </c>
      <c r="AC88" s="201" t="s">
        <v>149</v>
      </c>
      <c r="AD88" s="201" t="s">
        <v>197</v>
      </c>
      <c r="AE88" s="173">
        <v>0.1</v>
      </c>
      <c r="AF88" s="201" t="s">
        <v>193</v>
      </c>
      <c r="AG88" s="201" t="s">
        <v>149</v>
      </c>
      <c r="AH88" s="201" t="s">
        <v>149</v>
      </c>
      <c r="AI88" s="204" t="b">
        <v>1</v>
      </c>
      <c r="AJ88" s="201" t="s">
        <v>149</v>
      </c>
      <c r="AK88" s="204" t="s">
        <v>192</v>
      </c>
      <c r="AL88" s="168">
        <f t="shared" si="9"/>
        <v>13.5</v>
      </c>
      <c r="AM88" s="240" t="b">
        <v>1</v>
      </c>
    </row>
    <row r="89" spans="1:39" s="186" customFormat="1" x14ac:dyDescent="0.2">
      <c r="A89" s="197">
        <v>87</v>
      </c>
      <c r="B89" s="198"/>
      <c r="C89" s="222"/>
      <c r="D89" s="221"/>
      <c r="E89" s="221"/>
      <c r="F89" s="223"/>
      <c r="G89" s="240"/>
      <c r="H89" s="167"/>
      <c r="I89" s="168"/>
      <c r="J89" s="169"/>
      <c r="K89" s="169"/>
      <c r="L89" s="169"/>
      <c r="M89" s="176"/>
      <c r="N89" s="170"/>
      <c r="O89" s="171"/>
      <c r="P89" s="199"/>
      <c r="Q89" s="170"/>
      <c r="R89" s="200"/>
      <c r="S89" s="201"/>
      <c r="T89" s="170"/>
      <c r="U89" s="170"/>
      <c r="V89" s="174"/>
      <c r="W89" s="180"/>
      <c r="X89" s="167"/>
      <c r="Y89" s="174"/>
      <c r="Z89" s="201"/>
      <c r="AA89" s="201"/>
      <c r="AB89" s="168"/>
      <c r="AC89" s="201"/>
      <c r="AD89" s="173"/>
      <c r="AE89" s="173"/>
      <c r="AF89" s="201"/>
      <c r="AG89" s="221"/>
      <c r="AH89" s="201"/>
      <c r="AI89" s="201"/>
      <c r="AJ89" s="201"/>
      <c r="AK89" s="221"/>
      <c r="AL89" s="170"/>
      <c r="AM89" s="240"/>
    </row>
    <row r="90" spans="1:39" s="186" customFormat="1" x14ac:dyDescent="0.2">
      <c r="A90" s="197">
        <v>88</v>
      </c>
      <c r="B90" s="198" t="s">
        <v>559</v>
      </c>
      <c r="C90" s="222"/>
      <c r="D90" s="221"/>
      <c r="E90" s="221"/>
      <c r="F90" s="223" t="b">
        <v>1</v>
      </c>
      <c r="G90" s="241" t="b">
        <v>0</v>
      </c>
      <c r="H90" s="167"/>
      <c r="I90" s="168">
        <v>5.4</v>
      </c>
      <c r="J90" s="169">
        <v>1.23</v>
      </c>
      <c r="K90" s="169">
        <f t="shared" ref="K90:K94" si="10">T90*J90</f>
        <v>1.23</v>
      </c>
      <c r="L90" s="169">
        <v>2.2200000000000002</v>
      </c>
      <c r="M90" s="176">
        <v>3.07</v>
      </c>
      <c r="N90" s="170">
        <v>9</v>
      </c>
      <c r="O90" s="171" t="s">
        <v>199</v>
      </c>
      <c r="P90" s="199" t="b">
        <v>1</v>
      </c>
      <c r="Q90" s="170"/>
      <c r="R90" s="200"/>
      <c r="S90" s="201"/>
      <c r="T90" s="170">
        <v>1</v>
      </c>
      <c r="U90" s="170">
        <v>3</v>
      </c>
      <c r="V90" s="122" t="b">
        <v>1</v>
      </c>
      <c r="W90" s="180"/>
      <c r="X90" s="167"/>
      <c r="Y90" s="174"/>
      <c r="Z90" s="201"/>
      <c r="AA90" s="201"/>
      <c r="AB90" s="168">
        <f t="shared" ref="AB90:AB94" si="11">I90</f>
        <v>5.4</v>
      </c>
      <c r="AC90" s="201"/>
      <c r="AD90" s="201" t="s">
        <v>197</v>
      </c>
      <c r="AE90" s="173">
        <v>0.1</v>
      </c>
      <c r="AF90" s="201" t="s">
        <v>193</v>
      </c>
      <c r="AG90" s="221"/>
      <c r="AH90" s="201"/>
      <c r="AI90" s="221" t="b">
        <v>1</v>
      </c>
      <c r="AJ90" s="201"/>
      <c r="AK90" s="221" t="s">
        <v>192</v>
      </c>
      <c r="AL90" s="168">
        <f t="shared" ref="AL90:AL94" si="12">AB90</f>
        <v>5.4</v>
      </c>
      <c r="AM90" s="240" t="b">
        <v>1</v>
      </c>
    </row>
    <row r="91" spans="1:39" s="186" customFormat="1" x14ac:dyDescent="0.2">
      <c r="A91" s="197">
        <v>89</v>
      </c>
      <c r="B91" s="198" t="s">
        <v>560</v>
      </c>
      <c r="C91" s="222"/>
      <c r="D91" s="221"/>
      <c r="E91" s="221"/>
      <c r="F91" s="223" t="b">
        <v>1</v>
      </c>
      <c r="G91" s="241" t="b">
        <v>0</v>
      </c>
      <c r="H91" s="167"/>
      <c r="I91" s="168">
        <v>7.3</v>
      </c>
      <c r="J91" s="169">
        <v>1.55</v>
      </c>
      <c r="K91" s="169">
        <f t="shared" si="10"/>
        <v>1.55</v>
      </c>
      <c r="L91" s="169">
        <v>2.87</v>
      </c>
      <c r="M91" s="176">
        <v>3.43</v>
      </c>
      <c r="N91" s="170">
        <v>10</v>
      </c>
      <c r="O91" s="171" t="s">
        <v>199</v>
      </c>
      <c r="P91" s="199" t="b">
        <v>1</v>
      </c>
      <c r="Q91" s="170"/>
      <c r="R91" s="200"/>
      <c r="S91" s="201"/>
      <c r="T91" s="170">
        <v>1</v>
      </c>
      <c r="U91" s="170">
        <v>3</v>
      </c>
      <c r="V91" s="122" t="b">
        <v>1</v>
      </c>
      <c r="W91" s="180"/>
      <c r="X91" s="167"/>
      <c r="Y91" s="174"/>
      <c r="Z91" s="201"/>
      <c r="AA91" s="201"/>
      <c r="AB91" s="168">
        <f t="shared" si="11"/>
        <v>7.3</v>
      </c>
      <c r="AC91" s="201"/>
      <c r="AD91" s="201" t="s">
        <v>197</v>
      </c>
      <c r="AE91" s="173">
        <v>0.1</v>
      </c>
      <c r="AF91" s="201" t="s">
        <v>193</v>
      </c>
      <c r="AG91" s="221"/>
      <c r="AH91" s="201"/>
      <c r="AI91" s="221" t="b">
        <v>1</v>
      </c>
      <c r="AJ91" s="201"/>
      <c r="AK91" s="221" t="s">
        <v>192</v>
      </c>
      <c r="AL91" s="168">
        <f t="shared" si="12"/>
        <v>7.3</v>
      </c>
      <c r="AM91" s="240" t="b">
        <v>1</v>
      </c>
    </row>
    <row r="92" spans="1:39" s="186" customFormat="1" x14ac:dyDescent="0.2">
      <c r="A92" s="197">
        <v>90</v>
      </c>
      <c r="B92" s="198" t="s">
        <v>561</v>
      </c>
      <c r="C92" s="222"/>
      <c r="D92" s="221"/>
      <c r="E92" s="221"/>
      <c r="F92" s="223" t="b">
        <v>1</v>
      </c>
      <c r="G92" s="241" t="b">
        <v>0</v>
      </c>
      <c r="H92" s="167"/>
      <c r="I92" s="168">
        <v>10</v>
      </c>
      <c r="J92" s="169">
        <v>2.04</v>
      </c>
      <c r="K92" s="169">
        <f t="shared" si="10"/>
        <v>2.04</v>
      </c>
      <c r="L92" s="169">
        <v>3.72</v>
      </c>
      <c r="M92" s="176">
        <v>4.4800000000000004</v>
      </c>
      <c r="N92" s="170">
        <v>11</v>
      </c>
      <c r="O92" s="171" t="s">
        <v>199</v>
      </c>
      <c r="P92" s="199" t="b">
        <v>1</v>
      </c>
      <c r="Q92" s="170"/>
      <c r="R92" s="200"/>
      <c r="S92" s="201"/>
      <c r="T92" s="170">
        <v>1</v>
      </c>
      <c r="U92" s="170">
        <v>3</v>
      </c>
      <c r="V92" s="122" t="b">
        <v>1</v>
      </c>
      <c r="W92" s="180"/>
      <c r="X92" s="167"/>
      <c r="Y92" s="174"/>
      <c r="Z92" s="201"/>
      <c r="AA92" s="201"/>
      <c r="AB92" s="168">
        <f t="shared" si="11"/>
        <v>10</v>
      </c>
      <c r="AC92" s="201"/>
      <c r="AD92" s="201" t="s">
        <v>197</v>
      </c>
      <c r="AE92" s="173">
        <v>0.1</v>
      </c>
      <c r="AF92" s="201" t="s">
        <v>193</v>
      </c>
      <c r="AG92" s="221"/>
      <c r="AH92" s="201"/>
      <c r="AI92" s="221" t="b">
        <v>1</v>
      </c>
      <c r="AJ92" s="201"/>
      <c r="AK92" s="221" t="s">
        <v>192</v>
      </c>
      <c r="AL92" s="168">
        <f t="shared" si="12"/>
        <v>10</v>
      </c>
      <c r="AM92" s="240" t="b">
        <v>1</v>
      </c>
    </row>
    <row r="93" spans="1:39" s="186" customFormat="1" x14ac:dyDescent="0.2">
      <c r="A93" s="197">
        <v>91</v>
      </c>
      <c r="B93" s="198" t="s">
        <v>562</v>
      </c>
      <c r="C93" s="222"/>
      <c r="D93" s="221"/>
      <c r="E93" s="221"/>
      <c r="F93" s="223" t="b">
        <v>1</v>
      </c>
      <c r="G93" s="241" t="b">
        <v>0</v>
      </c>
      <c r="H93" s="167"/>
      <c r="I93" s="168">
        <v>12.5</v>
      </c>
      <c r="J93" s="169">
        <v>2.65</v>
      </c>
      <c r="K93" s="169">
        <f t="shared" si="10"/>
        <v>2.65</v>
      </c>
      <c r="L93" s="169">
        <v>4.75</v>
      </c>
      <c r="M93" s="176">
        <v>6.33</v>
      </c>
      <c r="N93" s="170">
        <v>20</v>
      </c>
      <c r="O93" s="171" t="s">
        <v>199</v>
      </c>
      <c r="P93" s="199" t="b">
        <v>1</v>
      </c>
      <c r="Q93" s="170"/>
      <c r="R93" s="200"/>
      <c r="S93" s="201"/>
      <c r="T93" s="170">
        <v>1</v>
      </c>
      <c r="U93" s="170">
        <v>3</v>
      </c>
      <c r="V93" s="122" t="b">
        <v>1</v>
      </c>
      <c r="W93" s="180"/>
      <c r="X93" s="167"/>
      <c r="Y93" s="174"/>
      <c r="Z93" s="201"/>
      <c r="AA93" s="201"/>
      <c r="AB93" s="168">
        <f t="shared" si="11"/>
        <v>12.5</v>
      </c>
      <c r="AC93" s="201"/>
      <c r="AD93" s="201" t="s">
        <v>197</v>
      </c>
      <c r="AE93" s="173">
        <v>0.1</v>
      </c>
      <c r="AF93" s="201" t="s">
        <v>193</v>
      </c>
      <c r="AG93" s="221"/>
      <c r="AH93" s="201"/>
      <c r="AI93" s="221" t="b">
        <v>1</v>
      </c>
      <c r="AJ93" s="201"/>
      <c r="AK93" s="221" t="s">
        <v>192</v>
      </c>
      <c r="AL93" s="168">
        <f t="shared" si="12"/>
        <v>12.5</v>
      </c>
      <c r="AM93" s="240" t="b">
        <v>1</v>
      </c>
    </row>
    <row r="94" spans="1:39" s="186" customFormat="1" x14ac:dyDescent="0.2">
      <c r="A94" s="197">
        <v>92</v>
      </c>
      <c r="B94" s="198" t="s">
        <v>563</v>
      </c>
      <c r="C94" s="222"/>
      <c r="D94" s="221"/>
      <c r="E94" s="221"/>
      <c r="F94" s="223" t="b">
        <v>1</v>
      </c>
      <c r="G94" s="241" t="b">
        <v>0</v>
      </c>
      <c r="H94" s="167"/>
      <c r="I94" s="168">
        <v>16.8</v>
      </c>
      <c r="J94" s="169">
        <v>3.58</v>
      </c>
      <c r="K94" s="169">
        <f t="shared" si="10"/>
        <v>3.58</v>
      </c>
      <c r="L94" s="169">
        <v>6.56</v>
      </c>
      <c r="M94" s="176">
        <v>8.3000000000000007</v>
      </c>
      <c r="N94" s="170">
        <v>30</v>
      </c>
      <c r="O94" s="171" t="s">
        <v>199</v>
      </c>
      <c r="P94" s="199" t="b">
        <v>1</v>
      </c>
      <c r="Q94" s="170"/>
      <c r="R94" s="200"/>
      <c r="S94" s="201"/>
      <c r="T94" s="170">
        <v>1</v>
      </c>
      <c r="U94" s="170">
        <v>3</v>
      </c>
      <c r="V94" s="122" t="b">
        <v>1</v>
      </c>
      <c r="W94" s="180"/>
      <c r="X94" s="167"/>
      <c r="Y94" s="174"/>
      <c r="Z94" s="201"/>
      <c r="AA94" s="201"/>
      <c r="AB94" s="168">
        <f t="shared" si="11"/>
        <v>16.8</v>
      </c>
      <c r="AC94" s="201"/>
      <c r="AD94" s="201" t="s">
        <v>197</v>
      </c>
      <c r="AE94" s="173">
        <v>0.1</v>
      </c>
      <c r="AF94" s="201" t="s">
        <v>193</v>
      </c>
      <c r="AG94" s="221"/>
      <c r="AH94" s="201"/>
      <c r="AI94" s="221" t="b">
        <v>1</v>
      </c>
      <c r="AJ94" s="201"/>
      <c r="AK94" s="221" t="s">
        <v>192</v>
      </c>
      <c r="AL94" s="168">
        <f t="shared" si="12"/>
        <v>16.8</v>
      </c>
      <c r="AM94" s="240" t="b">
        <v>1</v>
      </c>
    </row>
    <row r="95" spans="1:39" s="186" customFormat="1" x14ac:dyDescent="0.2">
      <c r="A95" s="197">
        <v>93</v>
      </c>
      <c r="B95" s="198"/>
      <c r="C95" s="222"/>
      <c r="D95" s="221"/>
      <c r="E95" s="221"/>
      <c r="F95" s="223"/>
      <c r="G95" s="240"/>
      <c r="H95" s="167"/>
      <c r="I95" s="168"/>
      <c r="J95" s="169"/>
      <c r="K95" s="169"/>
      <c r="L95" s="169"/>
      <c r="M95" s="176"/>
      <c r="N95" s="170"/>
      <c r="O95" s="171"/>
      <c r="P95" s="199"/>
      <c r="Q95" s="170"/>
      <c r="R95" s="200"/>
      <c r="S95" s="201"/>
      <c r="T95" s="170"/>
      <c r="U95" s="170"/>
      <c r="V95" s="174"/>
      <c r="W95" s="180"/>
      <c r="X95" s="167"/>
      <c r="Y95" s="174"/>
      <c r="Z95" s="201"/>
      <c r="AA95" s="201"/>
      <c r="AB95" s="168"/>
      <c r="AC95" s="201"/>
      <c r="AD95" s="173"/>
      <c r="AE95" s="173"/>
      <c r="AF95" s="201"/>
      <c r="AG95" s="221"/>
      <c r="AH95" s="201"/>
      <c r="AI95" s="201"/>
      <c r="AJ95" s="201"/>
      <c r="AK95" s="221"/>
      <c r="AL95" s="170"/>
      <c r="AM95" s="240"/>
    </row>
    <row r="96" spans="1:39" s="186" customFormat="1" x14ac:dyDescent="0.2">
      <c r="A96" s="197">
        <v>94</v>
      </c>
      <c r="B96" s="198" t="s">
        <v>235</v>
      </c>
      <c r="C96" s="205"/>
      <c r="D96" s="204"/>
      <c r="E96" s="204"/>
      <c r="F96" s="206" t="b">
        <v>1</v>
      </c>
      <c r="G96" s="174"/>
      <c r="H96" s="167" t="s">
        <v>149</v>
      </c>
      <c r="I96" s="168">
        <v>21.5</v>
      </c>
      <c r="J96" s="175">
        <v>4.54</v>
      </c>
      <c r="K96" s="169">
        <f t="shared" ref="K96:K98" si="13">T96*J96</f>
        <v>4.54</v>
      </c>
      <c r="L96" s="169">
        <v>8.3000000000000007</v>
      </c>
      <c r="M96" s="169">
        <v>10</v>
      </c>
      <c r="N96" s="170">
        <v>55</v>
      </c>
      <c r="O96" s="171" t="s">
        <v>199</v>
      </c>
      <c r="P96" s="199" t="b">
        <v>1</v>
      </c>
      <c r="Q96" s="170"/>
      <c r="R96" s="200"/>
      <c r="S96" s="201" t="s">
        <v>149</v>
      </c>
      <c r="T96" s="170">
        <v>1</v>
      </c>
      <c r="U96" s="170">
        <v>3</v>
      </c>
      <c r="V96" s="122" t="b">
        <v>1</v>
      </c>
      <c r="W96" s="201"/>
      <c r="X96" s="167"/>
      <c r="Y96" s="174" t="s">
        <v>149</v>
      </c>
      <c r="Z96" s="201"/>
      <c r="AA96" s="201" t="s">
        <v>149</v>
      </c>
      <c r="AB96" s="168">
        <f t="shared" ref="AB96:AB98" si="14">I96</f>
        <v>21.5</v>
      </c>
      <c r="AC96" s="201" t="s">
        <v>149</v>
      </c>
      <c r="AD96" s="201" t="s">
        <v>197</v>
      </c>
      <c r="AE96" s="173">
        <v>0.2</v>
      </c>
      <c r="AF96" s="201" t="s">
        <v>193</v>
      </c>
      <c r="AG96" s="201" t="s">
        <v>149</v>
      </c>
      <c r="AH96" s="201" t="s">
        <v>149</v>
      </c>
      <c r="AI96" s="204" t="b">
        <v>1</v>
      </c>
      <c r="AJ96" s="201" t="s">
        <v>149</v>
      </c>
      <c r="AK96" s="204" t="s">
        <v>192</v>
      </c>
      <c r="AL96" s="170">
        <v>27.3</v>
      </c>
      <c r="AM96" s="174"/>
    </row>
    <row r="97" spans="1:39" s="186" customFormat="1" x14ac:dyDescent="0.2">
      <c r="A97" s="197">
        <v>95</v>
      </c>
      <c r="B97" s="198" t="s">
        <v>234</v>
      </c>
      <c r="C97" s="205"/>
      <c r="D97" s="204"/>
      <c r="E97" s="204"/>
      <c r="F97" s="206" t="b">
        <v>1</v>
      </c>
      <c r="G97" s="174"/>
      <c r="H97" s="167" t="s">
        <v>149</v>
      </c>
      <c r="I97" s="168">
        <v>29.69</v>
      </c>
      <c r="J97" s="169">
        <v>6.12</v>
      </c>
      <c r="K97" s="169">
        <f t="shared" si="13"/>
        <v>6.12</v>
      </c>
      <c r="L97" s="169">
        <v>11.3</v>
      </c>
      <c r="M97" s="176">
        <v>12.9</v>
      </c>
      <c r="N97" s="170">
        <v>60</v>
      </c>
      <c r="O97" s="171" t="s">
        <v>199</v>
      </c>
      <c r="P97" s="199" t="b">
        <v>1</v>
      </c>
      <c r="Q97" s="170"/>
      <c r="R97" s="200"/>
      <c r="S97" s="201" t="s">
        <v>149</v>
      </c>
      <c r="T97" s="170">
        <v>1</v>
      </c>
      <c r="U97" s="170">
        <v>3</v>
      </c>
      <c r="V97" s="122" t="b">
        <v>1</v>
      </c>
      <c r="W97" s="201"/>
      <c r="X97" s="167"/>
      <c r="Y97" s="174" t="s">
        <v>149</v>
      </c>
      <c r="Z97" s="201"/>
      <c r="AA97" s="201" t="s">
        <v>149</v>
      </c>
      <c r="AB97" s="168">
        <f t="shared" si="14"/>
        <v>29.69</v>
      </c>
      <c r="AC97" s="201" t="s">
        <v>149</v>
      </c>
      <c r="AD97" s="201" t="s">
        <v>197</v>
      </c>
      <c r="AE97" s="173">
        <v>0.2</v>
      </c>
      <c r="AF97" s="201" t="s">
        <v>193</v>
      </c>
      <c r="AG97" s="201" t="s">
        <v>149</v>
      </c>
      <c r="AH97" s="201" t="s">
        <v>149</v>
      </c>
      <c r="AI97" s="204" t="b">
        <v>1</v>
      </c>
      <c r="AJ97" s="201" t="s">
        <v>149</v>
      </c>
      <c r="AK97" s="204" t="s">
        <v>192</v>
      </c>
      <c r="AL97" s="179">
        <v>35</v>
      </c>
      <c r="AM97" s="174"/>
    </row>
    <row r="98" spans="1:39" s="186" customFormat="1" x14ac:dyDescent="0.2">
      <c r="A98" s="197">
        <v>96</v>
      </c>
      <c r="B98" s="198" t="s">
        <v>229</v>
      </c>
      <c r="C98" s="205"/>
      <c r="D98" s="204"/>
      <c r="E98" s="204"/>
      <c r="F98" s="206" t="b">
        <v>1</v>
      </c>
      <c r="G98" s="174"/>
      <c r="H98" s="167" t="s">
        <v>149</v>
      </c>
      <c r="I98" s="168">
        <v>27.41</v>
      </c>
      <c r="J98" s="169">
        <v>6.32</v>
      </c>
      <c r="K98" s="169">
        <f t="shared" si="13"/>
        <v>6.32</v>
      </c>
      <c r="L98" s="169">
        <v>11</v>
      </c>
      <c r="M98" s="176">
        <v>14.7</v>
      </c>
      <c r="N98" s="170">
        <v>90</v>
      </c>
      <c r="O98" s="171" t="s">
        <v>199</v>
      </c>
      <c r="P98" s="199" t="b">
        <v>1</v>
      </c>
      <c r="Q98" s="170"/>
      <c r="R98" s="200"/>
      <c r="S98" s="201" t="s">
        <v>149</v>
      </c>
      <c r="T98" s="170">
        <v>1</v>
      </c>
      <c r="U98" s="170">
        <v>3</v>
      </c>
      <c r="V98" s="122" t="b">
        <v>1</v>
      </c>
      <c r="W98" s="201"/>
      <c r="X98" s="167"/>
      <c r="Y98" s="174" t="s">
        <v>149</v>
      </c>
      <c r="Z98" s="201"/>
      <c r="AA98" s="201" t="s">
        <v>149</v>
      </c>
      <c r="AB98" s="168">
        <f t="shared" si="14"/>
        <v>27.41</v>
      </c>
      <c r="AC98" s="201" t="s">
        <v>149</v>
      </c>
      <c r="AD98" s="201" t="s">
        <v>197</v>
      </c>
      <c r="AE98" s="173">
        <v>0.1</v>
      </c>
      <c r="AF98" s="201" t="s">
        <v>193</v>
      </c>
      <c r="AG98" s="201" t="s">
        <v>149</v>
      </c>
      <c r="AH98" s="201" t="s">
        <v>149</v>
      </c>
      <c r="AI98" s="204" t="b">
        <v>1</v>
      </c>
      <c r="AJ98" s="201" t="s">
        <v>149</v>
      </c>
      <c r="AK98" s="204" t="s">
        <v>192</v>
      </c>
      <c r="AL98" s="170">
        <v>14.4</v>
      </c>
      <c r="AM98" s="174"/>
    </row>
    <row r="99" spans="1:39" s="208" customFormat="1" x14ac:dyDescent="0.2">
      <c r="A99" s="197">
        <v>97</v>
      </c>
      <c r="B99" s="198"/>
      <c r="C99" s="205"/>
      <c r="D99" s="204"/>
      <c r="E99" s="204"/>
      <c r="F99" s="206"/>
      <c r="G99" s="122"/>
      <c r="H99" s="167" t="s">
        <v>149</v>
      </c>
      <c r="I99" s="178"/>
      <c r="J99" s="170"/>
      <c r="K99" s="169"/>
      <c r="L99" s="169"/>
      <c r="M99" s="179"/>
      <c r="N99" s="170"/>
      <c r="O99" s="171"/>
      <c r="P99" s="199"/>
      <c r="Q99" s="170"/>
      <c r="R99" s="200"/>
      <c r="S99" s="207"/>
      <c r="T99" s="170"/>
      <c r="U99" s="170"/>
      <c r="V99" s="122"/>
      <c r="W99" s="201"/>
      <c r="X99" s="167"/>
      <c r="Y99" s="174" t="s">
        <v>149</v>
      </c>
      <c r="Z99" s="201"/>
      <c r="AA99" s="201"/>
      <c r="AB99" s="168"/>
      <c r="AC99" s="201"/>
      <c r="AD99" s="201"/>
      <c r="AE99" s="171"/>
      <c r="AF99" s="201"/>
      <c r="AG99" s="201"/>
      <c r="AH99" s="201"/>
      <c r="AI99" s="180"/>
      <c r="AJ99" s="207"/>
      <c r="AK99" s="204"/>
      <c r="AL99" s="171"/>
      <c r="AM99" s="122"/>
    </row>
    <row r="100" spans="1:39" s="208" customFormat="1" x14ac:dyDescent="0.2">
      <c r="A100" s="197">
        <v>98</v>
      </c>
      <c r="B100" s="198" t="s">
        <v>223</v>
      </c>
      <c r="C100" s="205"/>
      <c r="D100" s="204"/>
      <c r="E100" s="204" t="b">
        <v>1</v>
      </c>
      <c r="F100" s="206"/>
      <c r="G100" s="122"/>
      <c r="H100" s="167" t="s">
        <v>149</v>
      </c>
      <c r="I100" s="178">
        <v>20.18</v>
      </c>
      <c r="J100" s="170">
        <v>4.26</v>
      </c>
      <c r="K100" s="169">
        <f>T100*J100</f>
        <v>4.26</v>
      </c>
      <c r="L100" s="169">
        <v>16.600000000000001</v>
      </c>
      <c r="M100" s="179">
        <v>16.3</v>
      </c>
      <c r="N100" s="170">
        <v>17</v>
      </c>
      <c r="O100" s="171" t="s">
        <v>199</v>
      </c>
      <c r="P100" s="199" t="b">
        <v>1</v>
      </c>
      <c r="Q100" s="170"/>
      <c r="R100" s="200"/>
      <c r="S100" s="201" t="s">
        <v>149</v>
      </c>
      <c r="T100" s="170">
        <v>1</v>
      </c>
      <c r="U100" s="170">
        <v>3</v>
      </c>
      <c r="V100" s="122" t="b">
        <v>1</v>
      </c>
      <c r="W100" s="201"/>
      <c r="X100" s="167"/>
      <c r="Y100" s="174" t="s">
        <v>149</v>
      </c>
      <c r="Z100" s="201"/>
      <c r="AA100" s="201" t="s">
        <v>149</v>
      </c>
      <c r="AB100" s="168">
        <f>I100</f>
        <v>20.18</v>
      </c>
      <c r="AC100" s="201" t="s">
        <v>149</v>
      </c>
      <c r="AD100" s="201" t="s">
        <v>197</v>
      </c>
      <c r="AE100" s="171">
        <v>0.3</v>
      </c>
      <c r="AF100" s="201" t="s">
        <v>193</v>
      </c>
      <c r="AG100" s="201" t="s">
        <v>149</v>
      </c>
      <c r="AH100" s="201" t="s">
        <v>149</v>
      </c>
      <c r="AI100" s="204" t="b">
        <v>1</v>
      </c>
      <c r="AJ100" s="201" t="s">
        <v>149</v>
      </c>
      <c r="AK100" s="204" t="s">
        <v>192</v>
      </c>
      <c r="AL100" s="171"/>
      <c r="AM100" s="122"/>
    </row>
    <row r="101" spans="1:39" s="208" customFormat="1" x14ac:dyDescent="0.2">
      <c r="A101" s="197">
        <v>99</v>
      </c>
      <c r="B101" s="198" t="s">
        <v>222</v>
      </c>
      <c r="C101" s="205"/>
      <c r="D101" s="204"/>
      <c r="E101" s="204" t="b">
        <v>1</v>
      </c>
      <c r="F101" s="206"/>
      <c r="G101" s="122"/>
      <c r="H101" s="167" t="s">
        <v>149</v>
      </c>
      <c r="I101" s="178">
        <v>26.71</v>
      </c>
      <c r="J101" s="170">
        <v>5.81</v>
      </c>
      <c r="K101" s="169">
        <f>T101*J101</f>
        <v>5.81</v>
      </c>
      <c r="L101" s="169">
        <v>19.3</v>
      </c>
      <c r="M101" s="179">
        <v>19.7</v>
      </c>
      <c r="N101" s="170">
        <v>21</v>
      </c>
      <c r="O101" s="171" t="s">
        <v>199</v>
      </c>
      <c r="P101" s="199" t="b">
        <v>1</v>
      </c>
      <c r="Q101" s="170"/>
      <c r="R101" s="200"/>
      <c r="S101" s="201" t="s">
        <v>149</v>
      </c>
      <c r="T101" s="170">
        <v>1</v>
      </c>
      <c r="U101" s="170">
        <v>3</v>
      </c>
      <c r="V101" s="122" t="b">
        <v>1</v>
      </c>
      <c r="W101" s="201"/>
      <c r="X101" s="167"/>
      <c r="Y101" s="174" t="s">
        <v>149</v>
      </c>
      <c r="Z101" s="201"/>
      <c r="AA101" s="201" t="s">
        <v>149</v>
      </c>
      <c r="AB101" s="168">
        <f>I101</f>
        <v>26.71</v>
      </c>
      <c r="AC101" s="201" t="s">
        <v>149</v>
      </c>
      <c r="AD101" s="201" t="s">
        <v>197</v>
      </c>
      <c r="AE101" s="171">
        <v>0.3</v>
      </c>
      <c r="AF101" s="201" t="s">
        <v>193</v>
      </c>
      <c r="AG101" s="201" t="s">
        <v>149</v>
      </c>
      <c r="AH101" s="201" t="s">
        <v>149</v>
      </c>
      <c r="AI101" s="204" t="b">
        <v>1</v>
      </c>
      <c r="AJ101" s="201" t="s">
        <v>149</v>
      </c>
      <c r="AK101" s="204" t="s">
        <v>192</v>
      </c>
      <c r="AL101" s="171"/>
      <c r="AM101" s="122"/>
    </row>
    <row r="102" spans="1:39" s="208" customFormat="1" x14ac:dyDescent="0.2">
      <c r="A102" s="197">
        <v>100</v>
      </c>
      <c r="B102" s="198" t="s">
        <v>221</v>
      </c>
      <c r="C102" s="205"/>
      <c r="D102" s="204"/>
      <c r="E102" s="204" t="b">
        <v>1</v>
      </c>
      <c r="F102" s="206"/>
      <c r="G102" s="122"/>
      <c r="H102" s="167" t="s">
        <v>149</v>
      </c>
      <c r="I102" s="178">
        <v>35.6</v>
      </c>
      <c r="J102" s="170">
        <v>7.91</v>
      </c>
      <c r="K102" s="169">
        <f>T102*J102</f>
        <v>7.91</v>
      </c>
      <c r="L102" s="169">
        <v>26.2</v>
      </c>
      <c r="M102" s="179">
        <v>27.2</v>
      </c>
      <c r="N102" s="170">
        <v>29</v>
      </c>
      <c r="O102" s="171" t="s">
        <v>199</v>
      </c>
      <c r="P102" s="199" t="b">
        <v>1</v>
      </c>
      <c r="Q102" s="170"/>
      <c r="R102" s="200"/>
      <c r="S102" s="201" t="s">
        <v>149</v>
      </c>
      <c r="T102" s="170">
        <v>1</v>
      </c>
      <c r="U102" s="170">
        <v>3</v>
      </c>
      <c r="V102" s="122" t="b">
        <v>1</v>
      </c>
      <c r="W102" s="201"/>
      <c r="X102" s="167"/>
      <c r="Y102" s="174" t="s">
        <v>149</v>
      </c>
      <c r="Z102" s="201"/>
      <c r="AA102" s="201" t="s">
        <v>149</v>
      </c>
      <c r="AB102" s="168">
        <f>I102</f>
        <v>35.6</v>
      </c>
      <c r="AC102" s="201" t="s">
        <v>149</v>
      </c>
      <c r="AD102" s="201" t="s">
        <v>197</v>
      </c>
      <c r="AE102" s="171">
        <v>0.5</v>
      </c>
      <c r="AF102" s="201" t="s">
        <v>193</v>
      </c>
      <c r="AG102" s="201" t="s">
        <v>149</v>
      </c>
      <c r="AH102" s="201" t="s">
        <v>149</v>
      </c>
      <c r="AI102" s="204" t="b">
        <v>1</v>
      </c>
      <c r="AJ102" s="201" t="s">
        <v>149</v>
      </c>
      <c r="AK102" s="204" t="s">
        <v>192</v>
      </c>
      <c r="AL102" s="171"/>
      <c r="AM102" s="122"/>
    </row>
    <row r="103" spans="1:39" s="208" customFormat="1" x14ac:dyDescent="0.2">
      <c r="A103" s="197">
        <v>101</v>
      </c>
      <c r="B103" s="198" t="s">
        <v>220</v>
      </c>
      <c r="C103" s="205"/>
      <c r="D103" s="204"/>
      <c r="E103" s="204" t="b">
        <v>1</v>
      </c>
      <c r="F103" s="206"/>
      <c r="G103" s="122"/>
      <c r="H103" s="167" t="s">
        <v>149</v>
      </c>
      <c r="I103" s="178">
        <v>52</v>
      </c>
      <c r="J103" s="170">
        <v>11</v>
      </c>
      <c r="K103" s="169">
        <f>T103*J103</f>
        <v>11</v>
      </c>
      <c r="L103" s="169">
        <v>37.700000000000003</v>
      </c>
      <c r="M103" s="179">
        <v>35.799999999999997</v>
      </c>
      <c r="N103" s="170">
        <v>37</v>
      </c>
      <c r="O103" s="171" t="s">
        <v>199</v>
      </c>
      <c r="P103" s="199" t="b">
        <v>1</v>
      </c>
      <c r="Q103" s="170"/>
      <c r="R103" s="200"/>
      <c r="S103" s="201" t="s">
        <v>149</v>
      </c>
      <c r="T103" s="170">
        <v>1</v>
      </c>
      <c r="U103" s="170">
        <v>3</v>
      </c>
      <c r="V103" s="122" t="b">
        <v>1</v>
      </c>
      <c r="W103" s="201"/>
      <c r="X103" s="167"/>
      <c r="Y103" s="174" t="s">
        <v>149</v>
      </c>
      <c r="Z103" s="201"/>
      <c r="AA103" s="201" t="s">
        <v>149</v>
      </c>
      <c r="AB103" s="168">
        <f>I103</f>
        <v>52</v>
      </c>
      <c r="AC103" s="201" t="s">
        <v>149</v>
      </c>
      <c r="AD103" s="201" t="s">
        <v>197</v>
      </c>
      <c r="AE103" s="171">
        <v>0.5</v>
      </c>
      <c r="AF103" s="201" t="s">
        <v>193</v>
      </c>
      <c r="AG103" s="201" t="s">
        <v>149</v>
      </c>
      <c r="AH103" s="201" t="s">
        <v>149</v>
      </c>
      <c r="AI103" s="204" t="b">
        <v>1</v>
      </c>
      <c r="AJ103" s="201" t="s">
        <v>149</v>
      </c>
      <c r="AK103" s="204" t="s">
        <v>192</v>
      </c>
      <c r="AL103" s="171"/>
      <c r="AM103" s="122"/>
    </row>
    <row r="104" spans="1:39" s="208" customFormat="1" x14ac:dyDescent="0.2">
      <c r="A104" s="197">
        <v>102</v>
      </c>
      <c r="B104" s="198"/>
      <c r="C104" s="205"/>
      <c r="D104" s="204"/>
      <c r="E104" s="204"/>
      <c r="F104" s="206"/>
      <c r="G104" s="122"/>
      <c r="H104" s="167" t="s">
        <v>149</v>
      </c>
      <c r="I104" s="178"/>
      <c r="J104" s="170"/>
      <c r="K104" s="169"/>
      <c r="L104" s="169"/>
      <c r="M104" s="179"/>
      <c r="N104" s="170"/>
      <c r="O104" s="171"/>
      <c r="P104" s="199"/>
      <c r="Q104" s="170"/>
      <c r="R104" s="200"/>
      <c r="S104" s="201"/>
      <c r="T104" s="170"/>
      <c r="U104" s="170"/>
      <c r="V104" s="174"/>
      <c r="W104" s="201"/>
      <c r="X104" s="167"/>
      <c r="Y104" s="174" t="s">
        <v>149</v>
      </c>
      <c r="Z104" s="201"/>
      <c r="AA104" s="201"/>
      <c r="AB104" s="168"/>
      <c r="AC104" s="201"/>
      <c r="AD104" s="201"/>
      <c r="AE104" s="171"/>
      <c r="AF104" s="201"/>
      <c r="AG104" s="201"/>
      <c r="AH104" s="201"/>
      <c r="AI104" s="204"/>
      <c r="AJ104" s="201"/>
      <c r="AK104" s="204"/>
      <c r="AL104" s="171"/>
      <c r="AM104" s="122"/>
    </row>
    <row r="105" spans="1:39" s="208" customFormat="1" x14ac:dyDescent="0.2">
      <c r="A105" s="197">
        <v>103</v>
      </c>
      <c r="B105" s="202" t="s">
        <v>600</v>
      </c>
      <c r="C105" s="205"/>
      <c r="D105" s="204"/>
      <c r="E105" s="204"/>
      <c r="F105" s="206"/>
      <c r="G105" s="122"/>
      <c r="H105" s="167" t="s">
        <v>149</v>
      </c>
      <c r="I105" s="178"/>
      <c r="J105" s="170"/>
      <c r="K105" s="169"/>
      <c r="L105" s="169"/>
      <c r="M105" s="179"/>
      <c r="N105" s="170"/>
      <c r="O105" s="171"/>
      <c r="P105" s="199"/>
      <c r="Q105" s="170"/>
      <c r="R105" s="200"/>
      <c r="S105" s="207"/>
      <c r="T105" s="170"/>
      <c r="U105" s="170"/>
      <c r="V105" s="122"/>
      <c r="W105" s="201"/>
      <c r="X105" s="167"/>
      <c r="Y105" s="174" t="s">
        <v>149</v>
      </c>
      <c r="Z105" s="201"/>
      <c r="AA105" s="201"/>
      <c r="AB105" s="168"/>
      <c r="AC105" s="201"/>
      <c r="AD105" s="201"/>
      <c r="AE105" s="171"/>
      <c r="AF105" s="201"/>
      <c r="AG105" s="201"/>
      <c r="AH105" s="201"/>
      <c r="AI105" s="180"/>
      <c r="AJ105" s="207"/>
      <c r="AK105" s="204"/>
      <c r="AL105" s="171"/>
      <c r="AM105" s="122"/>
    </row>
    <row r="106" spans="1:39" s="186" customFormat="1" x14ac:dyDescent="0.2">
      <c r="A106" s="197">
        <v>104</v>
      </c>
      <c r="B106" s="198"/>
      <c r="C106" s="205"/>
      <c r="D106" s="204"/>
      <c r="E106" s="204"/>
      <c r="F106" s="206"/>
      <c r="G106" s="240"/>
      <c r="H106" s="167" t="s">
        <v>149</v>
      </c>
      <c r="I106" s="168"/>
      <c r="J106" s="169"/>
      <c r="K106" s="169"/>
      <c r="L106" s="169"/>
      <c r="M106" s="176"/>
      <c r="N106" s="170"/>
      <c r="O106" s="171"/>
      <c r="P106" s="199"/>
      <c r="Q106" s="170"/>
      <c r="R106" s="200"/>
      <c r="S106" s="201"/>
      <c r="T106" s="170"/>
      <c r="U106" s="170"/>
      <c r="V106" s="174"/>
      <c r="W106" s="180"/>
      <c r="X106" s="167"/>
      <c r="Y106" s="174" t="s">
        <v>149</v>
      </c>
      <c r="Z106" s="201"/>
      <c r="AA106" s="201"/>
      <c r="AB106" s="168"/>
      <c r="AC106" s="201"/>
      <c r="AD106" s="173"/>
      <c r="AE106" s="173"/>
      <c r="AF106" s="201"/>
      <c r="AG106" s="204"/>
      <c r="AH106" s="201"/>
      <c r="AI106" s="201"/>
      <c r="AJ106" s="201"/>
      <c r="AK106" s="204"/>
      <c r="AL106" s="170"/>
      <c r="AM106" s="240"/>
    </row>
    <row r="107" spans="1:39" s="186" customFormat="1" x14ac:dyDescent="0.2">
      <c r="A107" s="197">
        <v>105</v>
      </c>
      <c r="B107" s="198" t="s">
        <v>547</v>
      </c>
      <c r="C107" s="205"/>
      <c r="D107" s="204"/>
      <c r="E107" s="204" t="b">
        <v>1</v>
      </c>
      <c r="F107" s="206"/>
      <c r="G107" s="242" t="b">
        <v>0</v>
      </c>
      <c r="H107" s="172">
        <v>6.2</v>
      </c>
      <c r="I107" s="168">
        <v>2.64</v>
      </c>
      <c r="J107" s="169">
        <v>0.43</v>
      </c>
      <c r="K107" s="169">
        <f t="shared" ref="K107:K111" si="15">T107*J107</f>
        <v>0.43</v>
      </c>
      <c r="L107" s="169">
        <v>1.8</v>
      </c>
      <c r="M107" s="175">
        <f>K107*1000/230</f>
        <v>1.8695652173913044</v>
      </c>
      <c r="N107" s="219" t="s">
        <v>536</v>
      </c>
      <c r="O107" s="171" t="s">
        <v>199</v>
      </c>
      <c r="P107" s="199"/>
      <c r="Q107" s="170" t="b">
        <v>1</v>
      </c>
      <c r="R107" s="200"/>
      <c r="S107" s="201" t="s">
        <v>149</v>
      </c>
      <c r="T107" s="170">
        <v>1</v>
      </c>
      <c r="U107" s="170">
        <v>3</v>
      </c>
      <c r="V107" s="122"/>
      <c r="W107" s="201"/>
      <c r="X107" s="167" t="b">
        <v>1</v>
      </c>
      <c r="Y107" s="174" t="s">
        <v>149</v>
      </c>
      <c r="Z107" s="201"/>
      <c r="AA107" s="201" t="s">
        <v>149</v>
      </c>
      <c r="AB107" s="220">
        <v>5.6</v>
      </c>
      <c r="AC107" s="201" t="s">
        <v>149</v>
      </c>
      <c r="AD107" s="201" t="s">
        <v>197</v>
      </c>
      <c r="AE107" s="173">
        <v>0.1</v>
      </c>
      <c r="AF107" s="201" t="s">
        <v>193</v>
      </c>
      <c r="AG107" s="201" t="s">
        <v>149</v>
      </c>
      <c r="AH107" s="204" t="b">
        <v>1</v>
      </c>
      <c r="AJ107" s="201" t="s">
        <v>149</v>
      </c>
      <c r="AK107" s="204" t="s">
        <v>192</v>
      </c>
      <c r="AL107" s="168">
        <f>AB107</f>
        <v>5.6</v>
      </c>
      <c r="AM107" s="240" t="b">
        <v>1</v>
      </c>
    </row>
    <row r="108" spans="1:39" s="186" customFormat="1" x14ac:dyDescent="0.2">
      <c r="A108" s="197">
        <v>106</v>
      </c>
      <c r="B108" s="198" t="s">
        <v>548</v>
      </c>
      <c r="C108" s="205"/>
      <c r="D108" s="204"/>
      <c r="E108" s="204" t="b">
        <v>1</v>
      </c>
      <c r="F108" s="206"/>
      <c r="G108" s="242" t="b">
        <v>0</v>
      </c>
      <c r="H108" s="172">
        <v>6.2</v>
      </c>
      <c r="I108" s="168">
        <v>3.04</v>
      </c>
      <c r="J108" s="169">
        <v>0.51</v>
      </c>
      <c r="K108" s="169">
        <f t="shared" si="15"/>
        <v>0.51</v>
      </c>
      <c r="L108" s="169">
        <v>2.7</v>
      </c>
      <c r="M108" s="175">
        <f t="shared" ref="M108:M111" si="16">K108*1000/230</f>
        <v>2.2173913043478262</v>
      </c>
      <c r="N108" s="219" t="s">
        <v>536</v>
      </c>
      <c r="O108" s="171" t="s">
        <v>199</v>
      </c>
      <c r="P108" s="199"/>
      <c r="Q108" s="170" t="b">
        <v>1</v>
      </c>
      <c r="R108" s="200"/>
      <c r="S108" s="201" t="s">
        <v>149</v>
      </c>
      <c r="T108" s="170">
        <v>1</v>
      </c>
      <c r="U108" s="170">
        <v>3</v>
      </c>
      <c r="V108" s="122"/>
      <c r="W108" s="201"/>
      <c r="X108" s="167" t="b">
        <v>1</v>
      </c>
      <c r="Y108" s="174" t="s">
        <v>149</v>
      </c>
      <c r="Z108" s="201"/>
      <c r="AA108" s="201" t="s">
        <v>149</v>
      </c>
      <c r="AB108" s="220">
        <v>8.6999999999999993</v>
      </c>
      <c r="AC108" s="201" t="s">
        <v>149</v>
      </c>
      <c r="AD108" s="201" t="s">
        <v>197</v>
      </c>
      <c r="AE108" s="173">
        <v>0.1</v>
      </c>
      <c r="AF108" s="201" t="s">
        <v>193</v>
      </c>
      <c r="AG108" s="201" t="s">
        <v>149</v>
      </c>
      <c r="AH108" s="204" t="b">
        <v>1</v>
      </c>
      <c r="AJ108" s="201" t="s">
        <v>149</v>
      </c>
      <c r="AK108" s="204" t="s">
        <v>192</v>
      </c>
      <c r="AL108" s="168">
        <f t="shared" ref="AL108:AL111" si="17">AB108</f>
        <v>8.6999999999999993</v>
      </c>
      <c r="AM108" s="240" t="b">
        <v>1</v>
      </c>
    </row>
    <row r="109" spans="1:39" s="186" customFormat="1" x14ac:dyDescent="0.2">
      <c r="A109" s="197">
        <v>107</v>
      </c>
      <c r="B109" s="198" t="s">
        <v>549</v>
      </c>
      <c r="C109" s="205"/>
      <c r="D109" s="204"/>
      <c r="E109" s="204" t="b">
        <v>1</v>
      </c>
      <c r="F109" s="206"/>
      <c r="G109" s="242" t="b">
        <v>0</v>
      </c>
      <c r="H109" s="172">
        <v>6.2</v>
      </c>
      <c r="I109" s="168">
        <v>3.48</v>
      </c>
      <c r="J109" s="169">
        <v>0.57999999999999996</v>
      </c>
      <c r="K109" s="169">
        <f t="shared" si="15"/>
        <v>0.57999999999999996</v>
      </c>
      <c r="L109" s="169">
        <v>3.1</v>
      </c>
      <c r="M109" s="175">
        <f t="shared" si="16"/>
        <v>2.5217391304347827</v>
      </c>
      <c r="N109" s="219" t="s">
        <v>536</v>
      </c>
      <c r="O109" s="171" t="s">
        <v>199</v>
      </c>
      <c r="P109" s="199"/>
      <c r="Q109" s="170" t="b">
        <v>1</v>
      </c>
      <c r="R109" s="200"/>
      <c r="S109" s="201" t="s">
        <v>149</v>
      </c>
      <c r="T109" s="170">
        <v>1</v>
      </c>
      <c r="U109" s="170">
        <v>3</v>
      </c>
      <c r="V109" s="122"/>
      <c r="W109" s="201"/>
      <c r="X109" s="167" t="b">
        <v>1</v>
      </c>
      <c r="Y109" s="174" t="s">
        <v>149</v>
      </c>
      <c r="Z109" s="201"/>
      <c r="AA109" s="201" t="s">
        <v>149</v>
      </c>
      <c r="AB109" s="220">
        <v>10</v>
      </c>
      <c r="AC109" s="201" t="s">
        <v>149</v>
      </c>
      <c r="AD109" s="201" t="s">
        <v>197</v>
      </c>
      <c r="AE109" s="173">
        <v>0.1</v>
      </c>
      <c r="AF109" s="201" t="s">
        <v>193</v>
      </c>
      <c r="AG109" s="201" t="s">
        <v>149</v>
      </c>
      <c r="AH109" s="204" t="b">
        <v>1</v>
      </c>
      <c r="AJ109" s="201" t="s">
        <v>149</v>
      </c>
      <c r="AK109" s="204" t="s">
        <v>192</v>
      </c>
      <c r="AL109" s="168">
        <f t="shared" si="17"/>
        <v>10</v>
      </c>
      <c r="AM109" s="240" t="b">
        <v>1</v>
      </c>
    </row>
    <row r="110" spans="1:39" s="186" customFormat="1" x14ac:dyDescent="0.2">
      <c r="A110" s="197">
        <v>108</v>
      </c>
      <c r="B110" s="198" t="s">
        <v>550</v>
      </c>
      <c r="C110" s="205"/>
      <c r="D110" s="204"/>
      <c r="E110" s="204" t="b">
        <v>1</v>
      </c>
      <c r="F110" s="206"/>
      <c r="G110" s="242" t="b">
        <v>0</v>
      </c>
      <c r="H110" s="172">
        <v>6.2</v>
      </c>
      <c r="I110" s="168">
        <v>5.1100000000000003</v>
      </c>
      <c r="J110" s="169">
        <v>0.83</v>
      </c>
      <c r="K110" s="169">
        <f t="shared" si="15"/>
        <v>0.83</v>
      </c>
      <c r="L110" s="169">
        <v>3.6</v>
      </c>
      <c r="M110" s="175">
        <f t="shared" si="16"/>
        <v>3.6086956521739131</v>
      </c>
      <c r="N110" s="219" t="s">
        <v>540</v>
      </c>
      <c r="O110" s="171" t="s">
        <v>199</v>
      </c>
      <c r="P110" s="199"/>
      <c r="Q110" s="170" t="b">
        <v>1</v>
      </c>
      <c r="R110" s="200"/>
      <c r="S110" s="201" t="s">
        <v>149</v>
      </c>
      <c r="T110" s="170">
        <v>1</v>
      </c>
      <c r="U110" s="170">
        <v>3</v>
      </c>
      <c r="V110" s="122"/>
      <c r="W110" s="201"/>
      <c r="X110" s="167" t="b">
        <v>1</v>
      </c>
      <c r="Y110" s="174" t="s">
        <v>149</v>
      </c>
      <c r="Z110" s="201"/>
      <c r="AA110" s="201" t="s">
        <v>149</v>
      </c>
      <c r="AB110" s="220">
        <v>15.5</v>
      </c>
      <c r="AC110" s="201" t="s">
        <v>149</v>
      </c>
      <c r="AD110" s="201" t="s">
        <v>197</v>
      </c>
      <c r="AE110" s="173">
        <v>0.1</v>
      </c>
      <c r="AF110" s="201" t="s">
        <v>193</v>
      </c>
      <c r="AG110" s="201" t="s">
        <v>149</v>
      </c>
      <c r="AH110" s="204" t="b">
        <v>1</v>
      </c>
      <c r="AJ110" s="201" t="s">
        <v>149</v>
      </c>
      <c r="AK110" s="204" t="s">
        <v>192</v>
      </c>
      <c r="AL110" s="168">
        <f t="shared" si="17"/>
        <v>15.5</v>
      </c>
      <c r="AM110" s="240" t="b">
        <v>1</v>
      </c>
    </row>
    <row r="111" spans="1:39" s="186" customFormat="1" x14ac:dyDescent="0.2">
      <c r="A111" s="197">
        <v>109</v>
      </c>
      <c r="B111" s="198" t="s">
        <v>551</v>
      </c>
      <c r="C111" s="205"/>
      <c r="D111" s="204"/>
      <c r="E111" s="204" t="b">
        <v>1</v>
      </c>
      <c r="F111" s="206"/>
      <c r="G111" s="242" t="b">
        <v>0</v>
      </c>
      <c r="H111" s="172">
        <v>6.2</v>
      </c>
      <c r="I111" s="168">
        <v>6.34</v>
      </c>
      <c r="J111" s="169">
        <v>1.03</v>
      </c>
      <c r="K111" s="169">
        <f t="shared" si="15"/>
        <v>1.03</v>
      </c>
      <c r="L111" s="169">
        <v>3.6</v>
      </c>
      <c r="M111" s="175">
        <f t="shared" si="16"/>
        <v>4.4782608695652177</v>
      </c>
      <c r="N111" s="219" t="s">
        <v>540</v>
      </c>
      <c r="O111" s="171" t="s">
        <v>199</v>
      </c>
      <c r="P111" s="199"/>
      <c r="Q111" s="170" t="b">
        <v>1</v>
      </c>
      <c r="R111" s="200"/>
      <c r="S111" s="201" t="s">
        <v>149</v>
      </c>
      <c r="T111" s="170">
        <v>1</v>
      </c>
      <c r="U111" s="170">
        <v>3</v>
      </c>
      <c r="V111" s="122"/>
      <c r="W111" s="201"/>
      <c r="X111" s="167" t="b">
        <v>1</v>
      </c>
      <c r="Y111" s="174" t="s">
        <v>149</v>
      </c>
      <c r="Z111" s="201"/>
      <c r="AA111" s="201" t="s">
        <v>149</v>
      </c>
      <c r="AB111" s="220">
        <v>18.899999999999999</v>
      </c>
      <c r="AC111" s="201" t="s">
        <v>149</v>
      </c>
      <c r="AD111" s="201" t="s">
        <v>197</v>
      </c>
      <c r="AE111" s="173">
        <v>0.1</v>
      </c>
      <c r="AF111" s="201" t="s">
        <v>193</v>
      </c>
      <c r="AG111" s="201" t="s">
        <v>149</v>
      </c>
      <c r="AH111" s="204" t="b">
        <v>1</v>
      </c>
      <c r="AJ111" s="201" t="s">
        <v>149</v>
      </c>
      <c r="AK111" s="204" t="s">
        <v>192</v>
      </c>
      <c r="AL111" s="168">
        <f t="shared" si="17"/>
        <v>18.899999999999999</v>
      </c>
      <c r="AM111" s="240" t="b">
        <v>1</v>
      </c>
    </row>
    <row r="112" spans="1:39" s="186" customFormat="1" x14ac:dyDescent="0.2">
      <c r="A112" s="197">
        <v>110</v>
      </c>
      <c r="B112" s="198"/>
      <c r="C112" s="205"/>
      <c r="D112" s="204"/>
      <c r="E112" s="204"/>
      <c r="F112" s="206"/>
      <c r="G112" s="240"/>
      <c r="H112" s="172"/>
      <c r="I112" s="168"/>
      <c r="J112" s="169"/>
      <c r="K112" s="169"/>
      <c r="L112" s="169"/>
      <c r="M112" s="169"/>
      <c r="N112" s="170"/>
      <c r="O112" s="171"/>
      <c r="P112" s="199"/>
      <c r="Q112" s="170"/>
      <c r="R112" s="200"/>
      <c r="S112" s="201"/>
      <c r="T112" s="170"/>
      <c r="U112" s="170"/>
      <c r="V112" s="122"/>
      <c r="W112" s="201"/>
      <c r="X112" s="167"/>
      <c r="Y112" s="174"/>
      <c r="Z112" s="201"/>
      <c r="AA112" s="201"/>
      <c r="AB112" s="168"/>
      <c r="AC112" s="201"/>
      <c r="AD112" s="201"/>
      <c r="AE112" s="173"/>
      <c r="AF112" s="201"/>
      <c r="AG112" s="201"/>
      <c r="AH112" s="204"/>
      <c r="AJ112" s="201"/>
      <c r="AK112" s="204"/>
      <c r="AL112" s="170"/>
      <c r="AM112" s="240"/>
    </row>
    <row r="113" spans="1:39" s="186" customFormat="1" x14ac:dyDescent="0.2">
      <c r="A113" s="197">
        <v>111</v>
      </c>
      <c r="B113" s="198" t="s">
        <v>552</v>
      </c>
      <c r="C113" s="205"/>
      <c r="D113" s="204"/>
      <c r="E113" s="204" t="b">
        <v>1</v>
      </c>
      <c r="F113" s="206"/>
      <c r="G113" s="242" t="b">
        <v>0</v>
      </c>
      <c r="H113" s="172">
        <v>6.2</v>
      </c>
      <c r="I113" s="168">
        <v>2.64</v>
      </c>
      <c r="J113" s="169">
        <v>0.43</v>
      </c>
      <c r="K113" s="169">
        <f t="shared" ref="K113:K117" si="18">T113*J113</f>
        <v>0.43</v>
      </c>
      <c r="L113" s="169">
        <v>1.8</v>
      </c>
      <c r="M113" s="175">
        <f>K113*1000/230</f>
        <v>1.8695652173913044</v>
      </c>
      <c r="N113" s="219" t="s">
        <v>536</v>
      </c>
      <c r="O113" s="171" t="s">
        <v>199</v>
      </c>
      <c r="P113" s="199"/>
      <c r="Q113" s="170" t="b">
        <v>1</v>
      </c>
      <c r="R113" s="200"/>
      <c r="S113" s="201" t="s">
        <v>149</v>
      </c>
      <c r="T113" s="170">
        <v>1</v>
      </c>
      <c r="U113" s="170">
        <v>3</v>
      </c>
      <c r="V113" s="122"/>
      <c r="W113" s="201"/>
      <c r="X113" s="167" t="b">
        <v>1</v>
      </c>
      <c r="Y113" s="174">
        <v>1</v>
      </c>
      <c r="Z113" s="180" t="b">
        <v>1</v>
      </c>
      <c r="AA113" s="201">
        <v>175</v>
      </c>
      <c r="AB113" s="220">
        <v>5.6</v>
      </c>
      <c r="AC113" s="201" t="s">
        <v>149</v>
      </c>
      <c r="AD113" s="201" t="s">
        <v>197</v>
      </c>
      <c r="AE113" s="173">
        <v>0.1</v>
      </c>
      <c r="AF113" s="201" t="s">
        <v>193</v>
      </c>
      <c r="AG113" s="201" t="s">
        <v>149</v>
      </c>
      <c r="AH113" s="204" t="b">
        <v>1</v>
      </c>
      <c r="AJ113" s="201"/>
      <c r="AK113" s="204" t="s">
        <v>192</v>
      </c>
      <c r="AL113" s="168">
        <f>AB113</f>
        <v>5.6</v>
      </c>
      <c r="AM113" s="240" t="b">
        <v>1</v>
      </c>
    </row>
    <row r="114" spans="1:39" s="186" customFormat="1" x14ac:dyDescent="0.2">
      <c r="A114" s="197">
        <v>112</v>
      </c>
      <c r="B114" s="198" t="s">
        <v>553</v>
      </c>
      <c r="C114" s="205"/>
      <c r="D114" s="204"/>
      <c r="E114" s="204" t="b">
        <v>1</v>
      </c>
      <c r="F114" s="206"/>
      <c r="G114" s="242" t="b">
        <v>0</v>
      </c>
      <c r="H114" s="172">
        <v>6.2</v>
      </c>
      <c r="I114" s="168">
        <v>3.04</v>
      </c>
      <c r="J114" s="169">
        <v>0.51</v>
      </c>
      <c r="K114" s="169">
        <f t="shared" si="18"/>
        <v>0.51</v>
      </c>
      <c r="L114" s="169">
        <v>2.7</v>
      </c>
      <c r="M114" s="175">
        <f t="shared" ref="M114:M117" si="19">K114*1000/230</f>
        <v>2.2173913043478262</v>
      </c>
      <c r="N114" s="219" t="s">
        <v>536</v>
      </c>
      <c r="O114" s="171" t="s">
        <v>199</v>
      </c>
      <c r="P114" s="199"/>
      <c r="Q114" s="170" t="b">
        <v>1</v>
      </c>
      <c r="R114" s="200"/>
      <c r="S114" s="201" t="s">
        <v>149</v>
      </c>
      <c r="T114" s="170">
        <v>1</v>
      </c>
      <c r="U114" s="170">
        <v>3</v>
      </c>
      <c r="V114" s="122"/>
      <c r="W114" s="201"/>
      <c r="X114" s="167" t="b">
        <v>1</v>
      </c>
      <c r="Y114" s="174">
        <v>1</v>
      </c>
      <c r="Z114" s="180" t="b">
        <v>1</v>
      </c>
      <c r="AA114" s="201">
        <v>175</v>
      </c>
      <c r="AB114" s="220">
        <v>8.6999999999999993</v>
      </c>
      <c r="AC114" s="201" t="s">
        <v>149</v>
      </c>
      <c r="AD114" s="201" t="s">
        <v>197</v>
      </c>
      <c r="AE114" s="173">
        <v>0.1</v>
      </c>
      <c r="AF114" s="201" t="s">
        <v>193</v>
      </c>
      <c r="AG114" s="201" t="s">
        <v>149</v>
      </c>
      <c r="AH114" s="204" t="b">
        <v>1</v>
      </c>
      <c r="AJ114" s="201"/>
      <c r="AK114" s="204" t="s">
        <v>192</v>
      </c>
      <c r="AL114" s="168">
        <f t="shared" ref="AL114:AL117" si="20">AB114</f>
        <v>8.6999999999999993</v>
      </c>
      <c r="AM114" s="240" t="b">
        <v>1</v>
      </c>
    </row>
    <row r="115" spans="1:39" s="186" customFormat="1" x14ac:dyDescent="0.2">
      <c r="A115" s="197">
        <v>113</v>
      </c>
      <c r="B115" s="198" t="s">
        <v>554</v>
      </c>
      <c r="C115" s="205"/>
      <c r="D115" s="204"/>
      <c r="E115" s="204" t="b">
        <v>1</v>
      </c>
      <c r="F115" s="206"/>
      <c r="G115" s="242" t="b">
        <v>0</v>
      </c>
      <c r="H115" s="172">
        <v>6.2</v>
      </c>
      <c r="I115" s="168">
        <v>3.48</v>
      </c>
      <c r="J115" s="169">
        <v>0.57999999999999996</v>
      </c>
      <c r="K115" s="169">
        <f t="shared" si="18"/>
        <v>0.57999999999999996</v>
      </c>
      <c r="L115" s="169">
        <v>3.1</v>
      </c>
      <c r="M115" s="175">
        <f t="shared" si="19"/>
        <v>2.5217391304347827</v>
      </c>
      <c r="N115" s="219" t="s">
        <v>536</v>
      </c>
      <c r="O115" s="171" t="s">
        <v>199</v>
      </c>
      <c r="P115" s="199"/>
      <c r="Q115" s="170" t="b">
        <v>1</v>
      </c>
      <c r="R115" s="200"/>
      <c r="S115" s="201" t="s">
        <v>149</v>
      </c>
      <c r="T115" s="170">
        <v>1</v>
      </c>
      <c r="U115" s="170">
        <v>3</v>
      </c>
      <c r="V115" s="122"/>
      <c r="W115" s="201"/>
      <c r="X115" s="167" t="b">
        <v>1</v>
      </c>
      <c r="Y115" s="174">
        <v>1</v>
      </c>
      <c r="Z115" s="180" t="b">
        <v>1</v>
      </c>
      <c r="AA115" s="201">
        <v>175</v>
      </c>
      <c r="AB115" s="220">
        <v>10</v>
      </c>
      <c r="AC115" s="201" t="s">
        <v>149</v>
      </c>
      <c r="AD115" s="201" t="s">
        <v>197</v>
      </c>
      <c r="AE115" s="173">
        <v>0.1</v>
      </c>
      <c r="AF115" s="201" t="s">
        <v>193</v>
      </c>
      <c r="AG115" s="201" t="s">
        <v>149</v>
      </c>
      <c r="AH115" s="204" t="b">
        <v>1</v>
      </c>
      <c r="AJ115" s="201" t="s">
        <v>149</v>
      </c>
      <c r="AK115" s="204" t="s">
        <v>192</v>
      </c>
      <c r="AL115" s="168">
        <f t="shared" si="20"/>
        <v>10</v>
      </c>
      <c r="AM115" s="240" t="b">
        <v>1</v>
      </c>
    </row>
    <row r="116" spans="1:39" s="186" customFormat="1" x14ac:dyDescent="0.2">
      <c r="A116" s="197">
        <v>114</v>
      </c>
      <c r="B116" s="198" t="s">
        <v>555</v>
      </c>
      <c r="C116" s="205"/>
      <c r="D116" s="204"/>
      <c r="E116" s="204" t="b">
        <v>1</v>
      </c>
      <c r="F116" s="206"/>
      <c r="G116" s="242" t="b">
        <v>0</v>
      </c>
      <c r="H116" s="172">
        <v>6.2</v>
      </c>
      <c r="I116" s="168">
        <v>5.1100000000000003</v>
      </c>
      <c r="J116" s="169">
        <v>0.83</v>
      </c>
      <c r="K116" s="169">
        <f t="shared" si="18"/>
        <v>0.83</v>
      </c>
      <c r="L116" s="169">
        <v>3.6</v>
      </c>
      <c r="M116" s="175">
        <f t="shared" si="19"/>
        <v>3.6086956521739131</v>
      </c>
      <c r="N116" s="219" t="s">
        <v>540</v>
      </c>
      <c r="O116" s="171" t="s">
        <v>199</v>
      </c>
      <c r="P116" s="199"/>
      <c r="Q116" s="170" t="b">
        <v>1</v>
      </c>
      <c r="R116" s="200"/>
      <c r="S116" s="201" t="s">
        <v>149</v>
      </c>
      <c r="T116" s="170">
        <v>1</v>
      </c>
      <c r="U116" s="170">
        <v>3</v>
      </c>
      <c r="V116" s="122"/>
      <c r="W116" s="201"/>
      <c r="X116" s="167" t="b">
        <v>1</v>
      </c>
      <c r="Y116" s="174">
        <v>1</v>
      </c>
      <c r="Z116" s="180" t="b">
        <v>1</v>
      </c>
      <c r="AA116" s="201">
        <v>175</v>
      </c>
      <c r="AB116" s="220">
        <v>15.5</v>
      </c>
      <c r="AC116" s="201" t="s">
        <v>149</v>
      </c>
      <c r="AD116" s="201" t="s">
        <v>197</v>
      </c>
      <c r="AE116" s="173">
        <v>0.1</v>
      </c>
      <c r="AF116" s="201" t="s">
        <v>193</v>
      </c>
      <c r="AG116" s="201" t="s">
        <v>149</v>
      </c>
      <c r="AH116" s="204" t="b">
        <v>1</v>
      </c>
      <c r="AJ116" s="201" t="s">
        <v>149</v>
      </c>
      <c r="AK116" s="204" t="s">
        <v>192</v>
      </c>
      <c r="AL116" s="168">
        <f t="shared" si="20"/>
        <v>15.5</v>
      </c>
      <c r="AM116" s="240" t="b">
        <v>1</v>
      </c>
    </row>
    <row r="117" spans="1:39" s="186" customFormat="1" x14ac:dyDescent="0.2">
      <c r="A117" s="197">
        <v>115</v>
      </c>
      <c r="B117" s="198" t="s">
        <v>556</v>
      </c>
      <c r="C117" s="205"/>
      <c r="D117" s="204"/>
      <c r="E117" s="204" t="b">
        <v>1</v>
      </c>
      <c r="F117" s="206"/>
      <c r="G117" s="242" t="b">
        <v>0</v>
      </c>
      <c r="H117" s="172">
        <v>6.2</v>
      </c>
      <c r="I117" s="168">
        <v>6.34</v>
      </c>
      <c r="J117" s="169">
        <v>1.03</v>
      </c>
      <c r="K117" s="169">
        <f t="shared" si="18"/>
        <v>1.03</v>
      </c>
      <c r="L117" s="169">
        <v>3.6</v>
      </c>
      <c r="M117" s="175">
        <f t="shared" si="19"/>
        <v>4.4782608695652177</v>
      </c>
      <c r="N117" s="219" t="s">
        <v>540</v>
      </c>
      <c r="O117" s="171" t="s">
        <v>199</v>
      </c>
      <c r="P117" s="199"/>
      <c r="Q117" s="170" t="b">
        <v>1</v>
      </c>
      <c r="R117" s="200"/>
      <c r="S117" s="201" t="s">
        <v>149</v>
      </c>
      <c r="T117" s="170">
        <v>1</v>
      </c>
      <c r="U117" s="170">
        <v>3</v>
      </c>
      <c r="V117" s="122"/>
      <c r="W117" s="201"/>
      <c r="X117" s="167" t="b">
        <v>1</v>
      </c>
      <c r="Y117" s="174">
        <v>1</v>
      </c>
      <c r="Z117" s="180" t="b">
        <v>1</v>
      </c>
      <c r="AA117" s="201">
        <v>175</v>
      </c>
      <c r="AB117" s="220">
        <v>18.899999999999999</v>
      </c>
      <c r="AC117" s="201" t="s">
        <v>149</v>
      </c>
      <c r="AD117" s="201" t="s">
        <v>197</v>
      </c>
      <c r="AE117" s="173">
        <v>0.1</v>
      </c>
      <c r="AF117" s="201" t="s">
        <v>193</v>
      </c>
      <c r="AG117" s="201" t="s">
        <v>149</v>
      </c>
      <c r="AH117" s="204" t="b">
        <v>1</v>
      </c>
      <c r="AJ117" s="201" t="s">
        <v>149</v>
      </c>
      <c r="AK117" s="204" t="s">
        <v>192</v>
      </c>
      <c r="AL117" s="168">
        <f t="shared" si="20"/>
        <v>18.899999999999999</v>
      </c>
      <c r="AM117" s="240" t="b">
        <v>1</v>
      </c>
    </row>
    <row r="118" spans="1:39" s="186" customFormat="1" x14ac:dyDescent="0.2">
      <c r="A118" s="197">
        <v>116</v>
      </c>
      <c r="B118" s="198"/>
      <c r="C118" s="222"/>
      <c r="D118" s="221"/>
      <c r="E118" s="221"/>
      <c r="F118" s="223"/>
      <c r="G118" s="240"/>
      <c r="H118" s="172"/>
      <c r="I118" s="168"/>
      <c r="J118" s="169"/>
      <c r="K118" s="169"/>
      <c r="L118" s="169"/>
      <c r="M118" s="175"/>
      <c r="N118" s="219"/>
      <c r="O118" s="171"/>
      <c r="P118" s="199"/>
      <c r="Q118" s="170"/>
      <c r="R118" s="200"/>
      <c r="S118" s="201"/>
      <c r="T118" s="170"/>
      <c r="U118" s="170"/>
      <c r="V118" s="122"/>
      <c r="W118" s="201"/>
      <c r="X118" s="167"/>
      <c r="Y118" s="174"/>
      <c r="Z118" s="180"/>
      <c r="AA118" s="201"/>
      <c r="AB118" s="220"/>
      <c r="AC118" s="201"/>
      <c r="AD118" s="201"/>
      <c r="AE118" s="173"/>
      <c r="AF118" s="201"/>
      <c r="AG118" s="201"/>
      <c r="AH118" s="221"/>
      <c r="AJ118" s="201"/>
      <c r="AK118" s="221"/>
      <c r="AL118" s="168"/>
      <c r="AM118" s="240"/>
    </row>
    <row r="119" spans="1:39" s="186" customFormat="1" x14ac:dyDescent="0.2">
      <c r="A119" s="197">
        <v>117</v>
      </c>
      <c r="B119" s="198" t="s">
        <v>559</v>
      </c>
      <c r="C119" s="222"/>
      <c r="D119" s="221"/>
      <c r="E119" s="221"/>
      <c r="F119" s="223" t="b">
        <v>1</v>
      </c>
      <c r="G119" s="241" t="b">
        <v>0</v>
      </c>
      <c r="H119" s="167"/>
      <c r="I119" s="168">
        <v>7.31</v>
      </c>
      <c r="J119" s="169">
        <v>1.23</v>
      </c>
      <c r="K119" s="169">
        <f t="shared" ref="K119:K123" si="21">T119*J119</f>
        <v>1.23</v>
      </c>
      <c r="L119" s="169">
        <v>2.27</v>
      </c>
      <c r="M119" s="176">
        <v>3.07</v>
      </c>
      <c r="N119" s="170">
        <v>9</v>
      </c>
      <c r="O119" s="171" t="s">
        <v>199</v>
      </c>
      <c r="P119" s="199" t="b">
        <v>1</v>
      </c>
      <c r="Q119" s="170"/>
      <c r="R119" s="200"/>
      <c r="S119" s="201"/>
      <c r="T119" s="170">
        <v>1</v>
      </c>
      <c r="U119" s="170">
        <v>3</v>
      </c>
      <c r="V119" s="122"/>
      <c r="W119" s="180"/>
      <c r="X119" s="224" t="b">
        <v>1</v>
      </c>
      <c r="Y119" s="174"/>
      <c r="Z119" s="201"/>
      <c r="AA119" s="201"/>
      <c r="AB119" s="168">
        <f t="shared" ref="AB119:AB123" si="22">I119</f>
        <v>7.31</v>
      </c>
      <c r="AC119" s="201"/>
      <c r="AD119" s="201" t="s">
        <v>197</v>
      </c>
      <c r="AE119" s="173">
        <v>0.1</v>
      </c>
      <c r="AF119" s="201" t="s">
        <v>193</v>
      </c>
      <c r="AG119" s="221"/>
      <c r="AH119" s="221" t="b">
        <v>1</v>
      </c>
      <c r="AI119" s="221"/>
      <c r="AJ119" s="201"/>
      <c r="AK119" s="221" t="s">
        <v>192</v>
      </c>
      <c r="AL119" s="168">
        <f t="shared" ref="AL119:AL123" si="23">AB119</f>
        <v>7.31</v>
      </c>
      <c r="AM119" s="240" t="b">
        <v>1</v>
      </c>
    </row>
    <row r="120" spans="1:39" s="186" customFormat="1" x14ac:dyDescent="0.2">
      <c r="A120" s="197">
        <v>118</v>
      </c>
      <c r="B120" s="198" t="s">
        <v>560</v>
      </c>
      <c r="C120" s="222"/>
      <c r="D120" s="221"/>
      <c r="E120" s="221"/>
      <c r="F120" s="223" t="b">
        <v>1</v>
      </c>
      <c r="G120" s="241" t="b">
        <v>0</v>
      </c>
      <c r="H120" s="167"/>
      <c r="I120" s="168">
        <v>9.4600000000000009</v>
      </c>
      <c r="J120" s="169">
        <v>1.53</v>
      </c>
      <c r="K120" s="169">
        <f t="shared" si="21"/>
        <v>1.53</v>
      </c>
      <c r="L120" s="169">
        <v>2.91</v>
      </c>
      <c r="M120" s="176">
        <v>3.43</v>
      </c>
      <c r="N120" s="170">
        <v>10</v>
      </c>
      <c r="O120" s="171" t="s">
        <v>199</v>
      </c>
      <c r="P120" s="199" t="b">
        <v>1</v>
      </c>
      <c r="Q120" s="170"/>
      <c r="R120" s="200"/>
      <c r="S120" s="201"/>
      <c r="T120" s="170">
        <v>1</v>
      </c>
      <c r="U120" s="170">
        <v>3</v>
      </c>
      <c r="V120" s="122"/>
      <c r="W120" s="180"/>
      <c r="X120" s="224" t="b">
        <v>1</v>
      </c>
      <c r="Y120" s="174"/>
      <c r="Z120" s="201"/>
      <c r="AA120" s="201"/>
      <c r="AB120" s="168">
        <f t="shared" si="22"/>
        <v>9.4600000000000009</v>
      </c>
      <c r="AC120" s="201"/>
      <c r="AD120" s="201" t="s">
        <v>197</v>
      </c>
      <c r="AE120" s="173">
        <v>0.1</v>
      </c>
      <c r="AF120" s="201" t="s">
        <v>193</v>
      </c>
      <c r="AG120" s="221"/>
      <c r="AH120" s="221" t="b">
        <v>1</v>
      </c>
      <c r="AI120" s="221"/>
      <c r="AJ120" s="201"/>
      <c r="AK120" s="221" t="s">
        <v>192</v>
      </c>
      <c r="AL120" s="168">
        <f t="shared" si="23"/>
        <v>9.4600000000000009</v>
      </c>
      <c r="AM120" s="240" t="b">
        <v>1</v>
      </c>
    </row>
    <row r="121" spans="1:39" s="186" customFormat="1" x14ac:dyDescent="0.2">
      <c r="A121" s="197">
        <v>119</v>
      </c>
      <c r="B121" s="198" t="s">
        <v>561</v>
      </c>
      <c r="C121" s="222"/>
      <c r="D121" s="221"/>
      <c r="E121" s="221"/>
      <c r="F121" s="223" t="b">
        <v>1</v>
      </c>
      <c r="G121" s="241" t="b">
        <v>0</v>
      </c>
      <c r="H121" s="167"/>
      <c r="I121" s="168">
        <v>12.74</v>
      </c>
      <c r="J121" s="169">
        <v>2.0299999999999998</v>
      </c>
      <c r="K121" s="169">
        <f t="shared" si="21"/>
        <v>2.0299999999999998</v>
      </c>
      <c r="L121" s="169">
        <v>3.79</v>
      </c>
      <c r="M121" s="176">
        <v>4.4800000000000004</v>
      </c>
      <c r="N121" s="170">
        <v>11</v>
      </c>
      <c r="O121" s="171" t="s">
        <v>199</v>
      </c>
      <c r="P121" s="199" t="b">
        <v>1</v>
      </c>
      <c r="Q121" s="170"/>
      <c r="R121" s="200"/>
      <c r="S121" s="201"/>
      <c r="T121" s="170">
        <v>1</v>
      </c>
      <c r="U121" s="170">
        <v>3</v>
      </c>
      <c r="V121" s="122"/>
      <c r="W121" s="180"/>
      <c r="X121" s="224" t="b">
        <v>1</v>
      </c>
      <c r="Y121" s="174"/>
      <c r="Z121" s="201"/>
      <c r="AA121" s="201"/>
      <c r="AB121" s="168">
        <f t="shared" si="22"/>
        <v>12.74</v>
      </c>
      <c r="AC121" s="201"/>
      <c r="AD121" s="201" t="s">
        <v>197</v>
      </c>
      <c r="AE121" s="173">
        <v>0.1</v>
      </c>
      <c r="AF121" s="201" t="s">
        <v>193</v>
      </c>
      <c r="AG121" s="221"/>
      <c r="AH121" s="221" t="b">
        <v>1</v>
      </c>
      <c r="AI121" s="221"/>
      <c r="AJ121" s="201"/>
      <c r="AK121" s="221" t="s">
        <v>192</v>
      </c>
      <c r="AL121" s="168">
        <f t="shared" si="23"/>
        <v>12.74</v>
      </c>
      <c r="AM121" s="240" t="b">
        <v>1</v>
      </c>
    </row>
    <row r="122" spans="1:39" s="186" customFormat="1" x14ac:dyDescent="0.2">
      <c r="A122" s="197">
        <v>120</v>
      </c>
      <c r="B122" s="198" t="s">
        <v>562</v>
      </c>
      <c r="C122" s="222"/>
      <c r="D122" s="221"/>
      <c r="E122" s="221"/>
      <c r="F122" s="223" t="b">
        <v>1</v>
      </c>
      <c r="G122" s="241" t="b">
        <v>0</v>
      </c>
      <c r="H122" s="167"/>
      <c r="I122" s="168">
        <v>16.420000000000002</v>
      </c>
      <c r="J122" s="169">
        <v>2.66</v>
      </c>
      <c r="K122" s="169">
        <f t="shared" si="21"/>
        <v>2.66</v>
      </c>
      <c r="L122" s="169">
        <v>4.8499999999999996</v>
      </c>
      <c r="M122" s="176">
        <v>6.33</v>
      </c>
      <c r="N122" s="170">
        <v>20</v>
      </c>
      <c r="O122" s="171" t="s">
        <v>199</v>
      </c>
      <c r="P122" s="199" t="b">
        <v>1</v>
      </c>
      <c r="Q122" s="170"/>
      <c r="R122" s="200"/>
      <c r="S122" s="201"/>
      <c r="T122" s="170">
        <v>1</v>
      </c>
      <c r="U122" s="170">
        <v>3</v>
      </c>
      <c r="V122" s="122"/>
      <c r="W122" s="180"/>
      <c r="X122" s="224" t="b">
        <v>1</v>
      </c>
      <c r="Y122" s="174"/>
      <c r="Z122" s="201"/>
      <c r="AA122" s="201"/>
      <c r="AB122" s="168">
        <f t="shared" si="22"/>
        <v>16.420000000000002</v>
      </c>
      <c r="AC122" s="201"/>
      <c r="AD122" s="201" t="s">
        <v>197</v>
      </c>
      <c r="AE122" s="173">
        <v>0.1</v>
      </c>
      <c r="AF122" s="201" t="s">
        <v>193</v>
      </c>
      <c r="AG122" s="221"/>
      <c r="AH122" s="221" t="b">
        <v>1</v>
      </c>
      <c r="AI122" s="221"/>
      <c r="AJ122" s="201"/>
      <c r="AK122" s="221" t="s">
        <v>192</v>
      </c>
      <c r="AL122" s="168">
        <f t="shared" si="23"/>
        <v>16.420000000000002</v>
      </c>
      <c r="AM122" s="240" t="b">
        <v>1</v>
      </c>
    </row>
    <row r="123" spans="1:39" s="186" customFormat="1" x14ac:dyDescent="0.2">
      <c r="A123" s="197">
        <v>121</v>
      </c>
      <c r="B123" s="198" t="s">
        <v>563</v>
      </c>
      <c r="C123" s="222"/>
      <c r="D123" s="221"/>
      <c r="E123" s="221"/>
      <c r="F123" s="223" t="b">
        <v>1</v>
      </c>
      <c r="G123" s="241" t="b">
        <v>0</v>
      </c>
      <c r="H123" s="167"/>
      <c r="I123" s="168">
        <v>21.3</v>
      </c>
      <c r="J123" s="169">
        <v>3.78</v>
      </c>
      <c r="K123" s="169">
        <f t="shared" si="21"/>
        <v>3.78</v>
      </c>
      <c r="L123" s="169">
        <v>6.69</v>
      </c>
      <c r="M123" s="176">
        <v>8.3000000000000007</v>
      </c>
      <c r="N123" s="170">
        <v>30</v>
      </c>
      <c r="O123" s="171" t="s">
        <v>199</v>
      </c>
      <c r="P123" s="199" t="b">
        <v>1</v>
      </c>
      <c r="Q123" s="170"/>
      <c r="R123" s="200"/>
      <c r="S123" s="201"/>
      <c r="T123" s="170">
        <v>1</v>
      </c>
      <c r="U123" s="170">
        <v>3</v>
      </c>
      <c r="V123" s="122"/>
      <c r="W123" s="180"/>
      <c r="X123" s="224" t="b">
        <v>1</v>
      </c>
      <c r="Y123" s="174"/>
      <c r="Z123" s="201"/>
      <c r="AA123" s="201"/>
      <c r="AB123" s="168">
        <f t="shared" si="22"/>
        <v>21.3</v>
      </c>
      <c r="AC123" s="201"/>
      <c r="AD123" s="201" t="s">
        <v>197</v>
      </c>
      <c r="AE123" s="173">
        <v>0.1</v>
      </c>
      <c r="AF123" s="201" t="s">
        <v>193</v>
      </c>
      <c r="AG123" s="221"/>
      <c r="AH123" s="221" t="b">
        <v>1</v>
      </c>
      <c r="AI123" s="221"/>
      <c r="AJ123" s="201"/>
      <c r="AK123" s="221" t="s">
        <v>192</v>
      </c>
      <c r="AL123" s="168">
        <f t="shared" si="23"/>
        <v>21.3</v>
      </c>
      <c r="AM123" s="240" t="b">
        <v>1</v>
      </c>
    </row>
    <row r="124" spans="1:39" s="186" customFormat="1" x14ac:dyDescent="0.2">
      <c r="A124" s="197">
        <v>122</v>
      </c>
      <c r="B124" s="198"/>
      <c r="C124" s="222"/>
      <c r="D124" s="221"/>
      <c r="E124" s="221"/>
      <c r="F124" s="223"/>
      <c r="G124" s="240"/>
      <c r="H124" s="172"/>
      <c r="I124" s="168"/>
      <c r="J124" s="169"/>
      <c r="K124" s="169"/>
      <c r="L124" s="169"/>
      <c r="M124" s="175"/>
      <c r="N124" s="219"/>
      <c r="O124" s="171"/>
      <c r="P124" s="199"/>
      <c r="Q124" s="170"/>
      <c r="R124" s="200"/>
      <c r="S124" s="201"/>
      <c r="T124" s="170"/>
      <c r="U124" s="170"/>
      <c r="V124" s="122"/>
      <c r="W124" s="201"/>
      <c r="X124" s="167"/>
      <c r="Y124" s="174"/>
      <c r="Z124" s="180"/>
      <c r="AA124" s="201"/>
      <c r="AB124" s="220"/>
      <c r="AC124" s="201"/>
      <c r="AD124" s="201"/>
      <c r="AE124" s="173"/>
      <c r="AF124" s="201"/>
      <c r="AG124" s="201"/>
      <c r="AH124" s="221"/>
      <c r="AJ124" s="201"/>
      <c r="AK124" s="221"/>
      <c r="AL124" s="168"/>
      <c r="AM124" s="240" t="b">
        <v>1</v>
      </c>
    </row>
    <row r="125" spans="1:39" s="208" customFormat="1" x14ac:dyDescent="0.2">
      <c r="A125" s="197">
        <v>123</v>
      </c>
      <c r="B125" s="198" t="s">
        <v>210</v>
      </c>
      <c r="C125" s="205"/>
      <c r="D125" s="204"/>
      <c r="E125" s="204"/>
      <c r="F125" s="206" t="b">
        <v>1</v>
      </c>
      <c r="G125" s="174"/>
      <c r="H125" s="167" t="s">
        <v>149</v>
      </c>
      <c r="I125" s="178">
        <v>28.1</v>
      </c>
      <c r="J125" s="175">
        <v>4.54</v>
      </c>
      <c r="K125" s="169">
        <f t="shared" ref="K125:K127" si="24">T125*J125</f>
        <v>4.54</v>
      </c>
      <c r="L125" s="169">
        <v>8.3000000000000007</v>
      </c>
      <c r="M125" s="169">
        <v>10</v>
      </c>
      <c r="N125" s="170">
        <v>55</v>
      </c>
      <c r="O125" s="171" t="s">
        <v>199</v>
      </c>
      <c r="P125" s="199" t="b">
        <v>1</v>
      </c>
      <c r="Q125" s="170"/>
      <c r="R125" s="200"/>
      <c r="S125" s="207" t="s">
        <v>149</v>
      </c>
      <c r="T125" s="170">
        <v>1</v>
      </c>
      <c r="U125" s="170">
        <v>3</v>
      </c>
      <c r="V125" s="174"/>
      <c r="W125" s="201"/>
      <c r="X125" s="209" t="b">
        <v>1</v>
      </c>
      <c r="Y125" s="174" t="s">
        <v>149</v>
      </c>
      <c r="Z125" s="201"/>
      <c r="AA125" s="201" t="s">
        <v>149</v>
      </c>
      <c r="AB125" s="168">
        <f t="shared" ref="AB125:AB127" si="25">I125</f>
        <v>28.1</v>
      </c>
      <c r="AC125" s="201" t="s">
        <v>149</v>
      </c>
      <c r="AD125" s="201" t="s">
        <v>197</v>
      </c>
      <c r="AE125" s="171">
        <v>0.1</v>
      </c>
      <c r="AF125" s="201" t="s">
        <v>193</v>
      </c>
      <c r="AG125" s="201" t="s">
        <v>149</v>
      </c>
      <c r="AH125" s="180" t="b">
        <v>1</v>
      </c>
      <c r="AI125" s="201" t="s">
        <v>149</v>
      </c>
      <c r="AJ125" s="201" t="s">
        <v>149</v>
      </c>
      <c r="AK125" s="204" t="s">
        <v>192</v>
      </c>
      <c r="AL125" s="171">
        <v>25.6</v>
      </c>
      <c r="AM125" s="174"/>
    </row>
    <row r="126" spans="1:39" s="208" customFormat="1" x14ac:dyDescent="0.2">
      <c r="A126" s="197">
        <v>124</v>
      </c>
      <c r="B126" s="198" t="s">
        <v>209</v>
      </c>
      <c r="C126" s="205"/>
      <c r="D126" s="204"/>
      <c r="E126" s="204"/>
      <c r="F126" s="206" t="b">
        <v>1</v>
      </c>
      <c r="G126" s="174"/>
      <c r="H126" s="167" t="s">
        <v>149</v>
      </c>
      <c r="I126" s="178">
        <v>37.799999999999997</v>
      </c>
      <c r="J126" s="169">
        <v>6.12</v>
      </c>
      <c r="K126" s="169">
        <f t="shared" si="24"/>
        <v>6.12</v>
      </c>
      <c r="L126" s="169">
        <v>11.1</v>
      </c>
      <c r="M126" s="176">
        <v>12.9</v>
      </c>
      <c r="N126" s="170">
        <v>60</v>
      </c>
      <c r="O126" s="171" t="s">
        <v>199</v>
      </c>
      <c r="P126" s="199" t="b">
        <v>1</v>
      </c>
      <c r="Q126" s="170"/>
      <c r="R126" s="200"/>
      <c r="S126" s="207" t="s">
        <v>149</v>
      </c>
      <c r="T126" s="170">
        <v>1</v>
      </c>
      <c r="U126" s="170">
        <v>3</v>
      </c>
      <c r="V126" s="174"/>
      <c r="W126" s="201"/>
      <c r="X126" s="209" t="b">
        <v>1</v>
      </c>
      <c r="Y126" s="174" t="s">
        <v>149</v>
      </c>
      <c r="Z126" s="201"/>
      <c r="AA126" s="201" t="s">
        <v>149</v>
      </c>
      <c r="AB126" s="168">
        <f t="shared" si="25"/>
        <v>37.799999999999997</v>
      </c>
      <c r="AC126" s="201" t="s">
        <v>149</v>
      </c>
      <c r="AD126" s="201" t="s">
        <v>197</v>
      </c>
      <c r="AE126" s="171">
        <v>0.2</v>
      </c>
      <c r="AF126" s="201" t="s">
        <v>193</v>
      </c>
      <c r="AG126" s="201" t="s">
        <v>149</v>
      </c>
      <c r="AH126" s="180" t="b">
        <v>1</v>
      </c>
      <c r="AI126" s="201" t="s">
        <v>149</v>
      </c>
      <c r="AJ126" s="201" t="s">
        <v>149</v>
      </c>
      <c r="AK126" s="204" t="s">
        <v>192</v>
      </c>
      <c r="AL126" s="171">
        <v>4.7</v>
      </c>
      <c r="AM126" s="174"/>
    </row>
    <row r="127" spans="1:39" s="186" customFormat="1" x14ac:dyDescent="0.2">
      <c r="A127" s="197">
        <v>125</v>
      </c>
      <c r="B127" s="198" t="s">
        <v>204</v>
      </c>
      <c r="C127" s="205"/>
      <c r="D127" s="204"/>
      <c r="E127" s="204"/>
      <c r="F127" s="206" t="b">
        <v>1</v>
      </c>
      <c r="G127" s="174"/>
      <c r="H127" s="167" t="s">
        <v>149</v>
      </c>
      <c r="I127" s="178">
        <v>35.299999999999997</v>
      </c>
      <c r="J127" s="169">
        <v>6.13</v>
      </c>
      <c r="K127" s="169">
        <f t="shared" si="24"/>
        <v>6.13</v>
      </c>
      <c r="L127" s="169">
        <v>11.9</v>
      </c>
      <c r="M127" s="176">
        <v>14.7</v>
      </c>
      <c r="N127" s="170">
        <v>90</v>
      </c>
      <c r="O127" s="171" t="s">
        <v>199</v>
      </c>
      <c r="P127" s="199" t="b">
        <v>1</v>
      </c>
      <c r="Q127" s="170"/>
      <c r="R127" s="200"/>
      <c r="S127" s="207" t="s">
        <v>149</v>
      </c>
      <c r="T127" s="170">
        <v>1</v>
      </c>
      <c r="U127" s="170">
        <v>3</v>
      </c>
      <c r="V127" s="174"/>
      <c r="W127" s="201"/>
      <c r="X127" s="209" t="b">
        <v>1</v>
      </c>
      <c r="Y127" s="174" t="s">
        <v>149</v>
      </c>
      <c r="Z127" s="201"/>
      <c r="AA127" s="201" t="s">
        <v>149</v>
      </c>
      <c r="AB127" s="168">
        <f t="shared" si="25"/>
        <v>35.299999999999997</v>
      </c>
      <c r="AC127" s="201" t="s">
        <v>149</v>
      </c>
      <c r="AD127" s="201" t="s">
        <v>197</v>
      </c>
      <c r="AE127" s="171">
        <v>0.3</v>
      </c>
      <c r="AF127" s="201" t="s">
        <v>193</v>
      </c>
      <c r="AG127" s="201" t="s">
        <v>149</v>
      </c>
      <c r="AH127" s="180" t="b">
        <v>1</v>
      </c>
      <c r="AI127" s="201" t="s">
        <v>149</v>
      </c>
      <c r="AJ127" s="201" t="s">
        <v>149</v>
      </c>
      <c r="AK127" s="204" t="s">
        <v>192</v>
      </c>
      <c r="AL127" s="171">
        <v>13.5</v>
      </c>
      <c r="AM127" s="174"/>
    </row>
    <row r="128" spans="1:39" s="186" customFormat="1" x14ac:dyDescent="0.2">
      <c r="A128" s="197">
        <v>126</v>
      </c>
      <c r="B128" s="198"/>
      <c r="C128" s="205"/>
      <c r="D128" s="204"/>
      <c r="E128" s="204"/>
      <c r="F128" s="206"/>
      <c r="G128" s="174"/>
      <c r="H128" s="167" t="s">
        <v>149</v>
      </c>
      <c r="I128" s="178"/>
      <c r="J128" s="169"/>
      <c r="K128" s="169"/>
      <c r="L128" s="169"/>
      <c r="M128" s="176"/>
      <c r="N128" s="170"/>
      <c r="O128" s="171"/>
      <c r="P128" s="199"/>
      <c r="Q128" s="170"/>
      <c r="R128" s="200"/>
      <c r="S128" s="207"/>
      <c r="T128" s="170"/>
      <c r="U128" s="170"/>
      <c r="V128" s="174"/>
      <c r="W128" s="201"/>
      <c r="X128" s="209"/>
      <c r="Y128" s="174" t="s">
        <v>149</v>
      </c>
      <c r="Z128" s="201"/>
      <c r="AA128" s="201"/>
      <c r="AB128" s="168"/>
      <c r="AC128" s="201"/>
      <c r="AD128" s="201"/>
      <c r="AE128" s="171"/>
      <c r="AF128" s="201"/>
      <c r="AG128" s="201"/>
      <c r="AH128" s="180"/>
      <c r="AI128" s="201"/>
      <c r="AJ128" s="201"/>
      <c r="AK128" s="204"/>
      <c r="AL128" s="171"/>
      <c r="AM128" s="174"/>
    </row>
    <row r="129" spans="1:39" s="208" customFormat="1" x14ac:dyDescent="0.2">
      <c r="A129" s="197">
        <v>127</v>
      </c>
      <c r="B129" s="198" t="s">
        <v>203</v>
      </c>
      <c r="C129" s="205"/>
      <c r="D129" s="204"/>
      <c r="E129" s="204" t="b">
        <v>1</v>
      </c>
      <c r="F129" s="206"/>
      <c r="G129" s="122"/>
      <c r="H129" s="167" t="s">
        <v>149</v>
      </c>
      <c r="I129" s="178">
        <v>43.7</v>
      </c>
      <c r="J129" s="170">
        <v>7.39</v>
      </c>
      <c r="K129" s="169">
        <f>T129*J129</f>
        <v>7.39</v>
      </c>
      <c r="L129" s="169">
        <v>16.600000000000001</v>
      </c>
      <c r="M129" s="179">
        <v>16.8</v>
      </c>
      <c r="N129" s="170">
        <v>17</v>
      </c>
      <c r="O129" s="171" t="s">
        <v>199</v>
      </c>
      <c r="P129" s="199" t="b">
        <v>1</v>
      </c>
      <c r="Q129" s="170"/>
      <c r="R129" s="200"/>
      <c r="S129" s="201" t="s">
        <v>149</v>
      </c>
      <c r="T129" s="170">
        <v>1</v>
      </c>
      <c r="U129" s="170">
        <v>3</v>
      </c>
      <c r="V129" s="174"/>
      <c r="W129" s="201"/>
      <c r="X129" s="209" t="b">
        <v>1</v>
      </c>
      <c r="Y129" s="174" t="s">
        <v>149</v>
      </c>
      <c r="Z129" s="201"/>
      <c r="AA129" s="201" t="s">
        <v>149</v>
      </c>
      <c r="AB129" s="168">
        <f>I129</f>
        <v>43.7</v>
      </c>
      <c r="AC129" s="201" t="s">
        <v>149</v>
      </c>
      <c r="AD129" s="201" t="s">
        <v>197</v>
      </c>
      <c r="AE129" s="171">
        <v>0.3</v>
      </c>
      <c r="AF129" s="201" t="s">
        <v>193</v>
      </c>
      <c r="AG129" s="201" t="s">
        <v>149</v>
      </c>
      <c r="AH129" s="201" t="s">
        <v>149</v>
      </c>
      <c r="AI129" s="204" t="b">
        <v>1</v>
      </c>
      <c r="AJ129" s="201" t="s">
        <v>149</v>
      </c>
      <c r="AK129" s="204" t="s">
        <v>192</v>
      </c>
      <c r="AL129" s="171"/>
      <c r="AM129" s="122"/>
    </row>
    <row r="130" spans="1:39" s="208" customFormat="1" x14ac:dyDescent="0.2">
      <c r="A130" s="197">
        <v>128</v>
      </c>
      <c r="B130" s="198" t="s">
        <v>202</v>
      </c>
      <c r="C130" s="205"/>
      <c r="D130" s="204"/>
      <c r="E130" s="204" t="b">
        <v>1</v>
      </c>
      <c r="F130" s="206"/>
      <c r="G130" s="122"/>
      <c r="H130" s="167" t="s">
        <v>149</v>
      </c>
      <c r="I130" s="178">
        <v>53.3</v>
      </c>
      <c r="J130" s="170">
        <v>8.8699999999999992</v>
      </c>
      <c r="K130" s="169">
        <f>T130*J130</f>
        <v>8.8699999999999992</v>
      </c>
      <c r="L130" s="169">
        <v>19.3</v>
      </c>
      <c r="M130" s="179">
        <v>20.5</v>
      </c>
      <c r="N130" s="170">
        <v>21</v>
      </c>
      <c r="O130" s="171" t="s">
        <v>199</v>
      </c>
      <c r="P130" s="199" t="b">
        <v>1</v>
      </c>
      <c r="Q130" s="170"/>
      <c r="R130" s="200"/>
      <c r="S130" s="201" t="s">
        <v>149</v>
      </c>
      <c r="T130" s="170">
        <v>1</v>
      </c>
      <c r="U130" s="170">
        <v>3</v>
      </c>
      <c r="V130" s="174"/>
      <c r="W130" s="201"/>
      <c r="X130" s="209" t="b">
        <v>1</v>
      </c>
      <c r="Y130" s="174" t="s">
        <v>149</v>
      </c>
      <c r="Z130" s="201"/>
      <c r="AA130" s="201" t="s">
        <v>149</v>
      </c>
      <c r="AB130" s="168">
        <f>I130</f>
        <v>53.3</v>
      </c>
      <c r="AC130" s="201" t="s">
        <v>149</v>
      </c>
      <c r="AD130" s="201" t="s">
        <v>197</v>
      </c>
      <c r="AE130" s="171">
        <v>0.3</v>
      </c>
      <c r="AF130" s="201" t="s">
        <v>193</v>
      </c>
      <c r="AG130" s="201" t="s">
        <v>149</v>
      </c>
      <c r="AH130" s="201" t="s">
        <v>149</v>
      </c>
      <c r="AI130" s="204" t="b">
        <v>1</v>
      </c>
      <c r="AJ130" s="201" t="s">
        <v>149</v>
      </c>
      <c r="AK130" s="204" t="s">
        <v>192</v>
      </c>
      <c r="AL130" s="171"/>
      <c r="AM130" s="122"/>
    </row>
    <row r="131" spans="1:39" s="208" customFormat="1" x14ac:dyDescent="0.2">
      <c r="A131" s="197">
        <v>129</v>
      </c>
      <c r="B131" s="198" t="s">
        <v>201</v>
      </c>
      <c r="C131" s="205"/>
      <c r="D131" s="204"/>
      <c r="E131" s="204" t="b">
        <v>1</v>
      </c>
      <c r="F131" s="206"/>
      <c r="G131" s="122"/>
      <c r="H131" s="167" t="s">
        <v>149</v>
      </c>
      <c r="I131" s="178">
        <v>76</v>
      </c>
      <c r="J131" s="178">
        <v>13.57</v>
      </c>
      <c r="K131" s="169">
        <f>T131*J131</f>
        <v>13.57</v>
      </c>
      <c r="L131" s="169">
        <v>26.2</v>
      </c>
      <c r="M131" s="178">
        <v>28.3</v>
      </c>
      <c r="N131" s="170">
        <v>29</v>
      </c>
      <c r="O131" s="171" t="s">
        <v>199</v>
      </c>
      <c r="P131" s="199" t="b">
        <v>1</v>
      </c>
      <c r="Q131" s="170"/>
      <c r="R131" s="200"/>
      <c r="S131" s="201" t="s">
        <v>149</v>
      </c>
      <c r="T131" s="170">
        <v>1</v>
      </c>
      <c r="U131" s="170">
        <v>3</v>
      </c>
      <c r="V131" s="174"/>
      <c r="W131" s="201"/>
      <c r="X131" s="209" t="b">
        <v>1</v>
      </c>
      <c r="Y131" s="174" t="s">
        <v>149</v>
      </c>
      <c r="Z131" s="201"/>
      <c r="AA131" s="201" t="s">
        <v>149</v>
      </c>
      <c r="AB131" s="168">
        <f>I131</f>
        <v>76</v>
      </c>
      <c r="AC131" s="201" t="s">
        <v>149</v>
      </c>
      <c r="AD131" s="201" t="s">
        <v>197</v>
      </c>
      <c r="AE131" s="171">
        <v>0.5</v>
      </c>
      <c r="AF131" s="201" t="s">
        <v>193</v>
      </c>
      <c r="AG131" s="201" t="s">
        <v>149</v>
      </c>
      <c r="AH131" s="201" t="s">
        <v>149</v>
      </c>
      <c r="AI131" s="204" t="b">
        <v>1</v>
      </c>
      <c r="AJ131" s="201" t="s">
        <v>149</v>
      </c>
      <c r="AK131" s="204" t="s">
        <v>192</v>
      </c>
      <c r="AL131" s="171"/>
      <c r="AM131" s="122"/>
    </row>
    <row r="132" spans="1:39" s="208" customFormat="1" x14ac:dyDescent="0.2">
      <c r="A132" s="197">
        <v>130</v>
      </c>
      <c r="B132" s="198" t="s">
        <v>200</v>
      </c>
      <c r="C132" s="205"/>
      <c r="D132" s="204"/>
      <c r="E132" s="204" t="b">
        <v>1</v>
      </c>
      <c r="F132" s="206"/>
      <c r="G132" s="122"/>
      <c r="H132" s="167" t="s">
        <v>149</v>
      </c>
      <c r="I132" s="178">
        <v>104.3</v>
      </c>
      <c r="J132" s="170">
        <v>17.47</v>
      </c>
      <c r="K132" s="169">
        <f>T132*J132</f>
        <v>17.47</v>
      </c>
      <c r="L132" s="169">
        <v>37.700000000000003</v>
      </c>
      <c r="M132" s="179">
        <v>36.9</v>
      </c>
      <c r="N132" s="170">
        <v>37</v>
      </c>
      <c r="O132" s="171" t="s">
        <v>199</v>
      </c>
      <c r="P132" s="199" t="b">
        <v>1</v>
      </c>
      <c r="Q132" s="170"/>
      <c r="R132" s="200"/>
      <c r="S132" s="201" t="s">
        <v>149</v>
      </c>
      <c r="T132" s="170">
        <v>1</v>
      </c>
      <c r="U132" s="170">
        <v>3</v>
      </c>
      <c r="V132" s="174"/>
      <c r="W132" s="201"/>
      <c r="X132" s="209" t="b">
        <v>1</v>
      </c>
      <c r="Y132" s="174" t="s">
        <v>149</v>
      </c>
      <c r="Z132" s="201"/>
      <c r="AA132" s="201" t="s">
        <v>149</v>
      </c>
      <c r="AB132" s="168">
        <f>I132</f>
        <v>104.3</v>
      </c>
      <c r="AC132" s="201" t="s">
        <v>149</v>
      </c>
      <c r="AD132" s="201" t="s">
        <v>197</v>
      </c>
      <c r="AE132" s="171">
        <v>0.5</v>
      </c>
      <c r="AF132" s="201" t="s">
        <v>193</v>
      </c>
      <c r="AG132" s="201" t="s">
        <v>149</v>
      </c>
      <c r="AH132" s="201" t="s">
        <v>149</v>
      </c>
      <c r="AI132" s="204" t="b">
        <v>1</v>
      </c>
      <c r="AJ132" s="201" t="s">
        <v>149</v>
      </c>
      <c r="AK132" s="204" t="s">
        <v>192</v>
      </c>
      <c r="AL132" s="171"/>
      <c r="AM132" s="122"/>
    </row>
    <row r="133" spans="1:39" s="208" customFormat="1" x14ac:dyDescent="0.2">
      <c r="A133" s="197">
        <v>131</v>
      </c>
      <c r="B133" s="198"/>
      <c r="C133" s="205"/>
      <c r="D133" s="204"/>
      <c r="E133" s="204"/>
      <c r="F133" s="206"/>
      <c r="G133" s="122"/>
      <c r="H133" s="167" t="s">
        <v>149</v>
      </c>
      <c r="I133" s="178"/>
      <c r="J133" s="170"/>
      <c r="K133" s="169"/>
      <c r="L133" s="169"/>
      <c r="M133" s="179"/>
      <c r="N133" s="170"/>
      <c r="O133" s="171"/>
      <c r="P133" s="199"/>
      <c r="Q133" s="170"/>
      <c r="R133" s="200"/>
      <c r="S133" s="201"/>
      <c r="T133" s="170"/>
      <c r="U133" s="170"/>
      <c r="V133" s="122"/>
      <c r="W133" s="201"/>
      <c r="X133" s="167"/>
      <c r="Y133" s="174" t="s">
        <v>149</v>
      </c>
      <c r="Z133" s="201"/>
      <c r="AA133" s="201"/>
      <c r="AB133" s="168"/>
      <c r="AC133" s="201"/>
      <c r="AD133" s="201"/>
      <c r="AE133" s="171"/>
      <c r="AF133" s="201"/>
      <c r="AG133" s="201"/>
      <c r="AH133" s="201"/>
      <c r="AI133" s="204"/>
      <c r="AJ133" s="201"/>
      <c r="AK133" s="204"/>
      <c r="AL133" s="171"/>
      <c r="AM133" s="122"/>
    </row>
    <row r="134" spans="1:39" s="208" customFormat="1" x14ac:dyDescent="0.2">
      <c r="A134" s="197">
        <v>132</v>
      </c>
      <c r="B134" s="202" t="s">
        <v>519</v>
      </c>
      <c r="C134" s="205"/>
      <c r="D134" s="204"/>
      <c r="E134" s="204"/>
      <c r="F134" s="206"/>
      <c r="G134" s="122"/>
      <c r="H134" s="167" t="s">
        <v>149</v>
      </c>
      <c r="I134" s="178"/>
      <c r="J134" s="170"/>
      <c r="K134" s="169"/>
      <c r="L134" s="169"/>
      <c r="M134" s="179"/>
      <c r="N134" s="170"/>
      <c r="O134" s="171"/>
      <c r="P134" s="199"/>
      <c r="Q134" s="170"/>
      <c r="R134" s="200"/>
      <c r="S134" s="201"/>
      <c r="T134" s="170"/>
      <c r="U134" s="170"/>
      <c r="V134" s="122"/>
      <c r="W134" s="201"/>
      <c r="X134" s="167"/>
      <c r="Y134" s="174" t="s">
        <v>149</v>
      </c>
      <c r="Z134" s="201"/>
      <c r="AA134" s="201"/>
      <c r="AB134" s="168"/>
      <c r="AC134" s="201"/>
      <c r="AD134" s="201"/>
      <c r="AE134" s="171"/>
      <c r="AF134" s="201"/>
      <c r="AG134" s="201"/>
      <c r="AH134" s="201"/>
      <c r="AI134" s="204"/>
      <c r="AJ134" s="201"/>
      <c r="AK134" s="204"/>
      <c r="AL134" s="171"/>
      <c r="AM134" s="122"/>
    </row>
    <row r="135" spans="1:39" s="208" customFormat="1" x14ac:dyDescent="0.2">
      <c r="A135" s="197">
        <v>133</v>
      </c>
      <c r="B135" s="198"/>
      <c r="C135" s="205"/>
      <c r="D135" s="204"/>
      <c r="E135" s="204"/>
      <c r="F135" s="206"/>
      <c r="G135" s="122"/>
      <c r="H135" s="167"/>
      <c r="I135" s="178"/>
      <c r="J135" s="170"/>
      <c r="K135" s="169"/>
      <c r="L135" s="169"/>
      <c r="M135" s="179"/>
      <c r="N135" s="170"/>
      <c r="O135" s="171"/>
      <c r="P135" s="199"/>
      <c r="Q135" s="170"/>
      <c r="R135" s="200"/>
      <c r="S135" s="207"/>
      <c r="T135" s="170"/>
      <c r="U135" s="170"/>
      <c r="V135" s="122"/>
      <c r="W135" s="201"/>
      <c r="X135" s="167"/>
      <c r="Y135" s="174"/>
      <c r="Z135" s="201"/>
      <c r="AA135" s="201"/>
      <c r="AB135" s="168"/>
      <c r="AC135" s="201"/>
      <c r="AD135" s="201"/>
      <c r="AE135" s="171"/>
      <c r="AF135" s="201"/>
      <c r="AG135" s="201"/>
      <c r="AH135" s="201"/>
      <c r="AI135" s="180"/>
      <c r="AJ135" s="207"/>
      <c r="AK135" s="204"/>
      <c r="AL135" s="171"/>
      <c r="AM135" s="122"/>
    </row>
    <row r="136" spans="1:39" s="186" customFormat="1" x14ac:dyDescent="0.2">
      <c r="A136" s="197">
        <v>134</v>
      </c>
      <c r="B136" s="198" t="s">
        <v>590</v>
      </c>
      <c r="C136" s="205"/>
      <c r="D136" s="204"/>
      <c r="E136" s="204" t="b">
        <v>1</v>
      </c>
      <c r="F136" s="206"/>
      <c r="G136" s="242" t="b">
        <v>0</v>
      </c>
      <c r="H136" s="172">
        <v>8.8000000000000007</v>
      </c>
      <c r="I136" s="178">
        <v>5.16</v>
      </c>
      <c r="J136" s="169">
        <v>1.38</v>
      </c>
      <c r="K136" s="169">
        <f>T136*J136</f>
        <v>1.38</v>
      </c>
      <c r="L136" s="169">
        <v>5.3</v>
      </c>
      <c r="M136" s="176">
        <v>6</v>
      </c>
      <c r="N136" s="170">
        <v>8</v>
      </c>
      <c r="O136" s="171" t="s">
        <v>195</v>
      </c>
      <c r="P136" s="199"/>
      <c r="Q136" s="170" t="b">
        <v>1</v>
      </c>
      <c r="R136" s="200"/>
      <c r="S136" s="207" t="s">
        <v>149</v>
      </c>
      <c r="T136" s="170">
        <v>1</v>
      </c>
      <c r="U136" s="170">
        <v>3</v>
      </c>
      <c r="V136" s="174"/>
      <c r="W136" s="180" t="b">
        <v>1</v>
      </c>
      <c r="X136" s="167"/>
      <c r="Y136" s="174" t="s">
        <v>149</v>
      </c>
      <c r="Z136" s="201"/>
      <c r="AA136" s="201" t="s">
        <v>149</v>
      </c>
      <c r="AB136" s="168">
        <f>I136</f>
        <v>5.16</v>
      </c>
      <c r="AC136" s="201" t="s">
        <v>149</v>
      </c>
      <c r="AD136" s="201">
        <v>1</v>
      </c>
      <c r="AE136" s="171">
        <v>1.3</v>
      </c>
      <c r="AF136" s="201" t="s">
        <v>193</v>
      </c>
      <c r="AG136" s="204" t="b">
        <v>1</v>
      </c>
      <c r="AH136" s="201" t="s">
        <v>149</v>
      </c>
      <c r="AI136" s="201" t="s">
        <v>149</v>
      </c>
      <c r="AJ136" s="207">
        <v>1</v>
      </c>
      <c r="AK136" s="204" t="s">
        <v>192</v>
      </c>
      <c r="AL136" s="171">
        <v>14.5</v>
      </c>
      <c r="AM136" s="122" t="b">
        <v>1</v>
      </c>
    </row>
    <row r="137" spans="1:39" s="186" customFormat="1" x14ac:dyDescent="0.2">
      <c r="A137" s="197">
        <v>135</v>
      </c>
      <c r="B137" s="198" t="s">
        <v>196</v>
      </c>
      <c r="C137" s="205"/>
      <c r="D137" s="204"/>
      <c r="E137" s="204" t="b">
        <v>1</v>
      </c>
      <c r="F137" s="206"/>
      <c r="G137" s="242" t="b">
        <v>0</v>
      </c>
      <c r="H137" s="172">
        <v>8.8000000000000007</v>
      </c>
      <c r="I137" s="178">
        <v>5.16</v>
      </c>
      <c r="J137" s="169">
        <v>1.38</v>
      </c>
      <c r="K137" s="169">
        <f>T137*J137</f>
        <v>1.38</v>
      </c>
      <c r="L137" s="169">
        <v>5.3</v>
      </c>
      <c r="M137" s="176">
        <v>6</v>
      </c>
      <c r="N137" s="170">
        <v>8</v>
      </c>
      <c r="O137" s="171" t="s">
        <v>195</v>
      </c>
      <c r="P137" s="199"/>
      <c r="Q137" s="170" t="b">
        <v>1</v>
      </c>
      <c r="R137" s="200"/>
      <c r="S137" s="207" t="s">
        <v>149</v>
      </c>
      <c r="T137" s="170">
        <v>1</v>
      </c>
      <c r="U137" s="170">
        <v>3</v>
      </c>
      <c r="V137" s="174"/>
      <c r="W137" s="180" t="b">
        <v>1</v>
      </c>
      <c r="X137" s="167"/>
      <c r="Y137" s="180">
        <v>1</v>
      </c>
      <c r="Z137" s="201" t="b">
        <v>1</v>
      </c>
      <c r="AA137" s="201">
        <v>235</v>
      </c>
      <c r="AB137" s="168">
        <f>I137</f>
        <v>5.16</v>
      </c>
      <c r="AC137" s="201" t="s">
        <v>149</v>
      </c>
      <c r="AD137" s="201">
        <v>1</v>
      </c>
      <c r="AE137" s="171">
        <v>1.3</v>
      </c>
      <c r="AF137" s="201" t="s">
        <v>193</v>
      </c>
      <c r="AG137" s="204" t="b">
        <v>1</v>
      </c>
      <c r="AH137" s="201" t="s">
        <v>149</v>
      </c>
      <c r="AI137" s="201" t="s">
        <v>149</v>
      </c>
      <c r="AJ137" s="207">
        <v>1</v>
      </c>
      <c r="AK137" s="204" t="s">
        <v>192</v>
      </c>
      <c r="AL137" s="171">
        <v>14.5</v>
      </c>
      <c r="AM137" s="122" t="b">
        <v>1</v>
      </c>
    </row>
    <row r="138" spans="1:39" s="186" customFormat="1" x14ac:dyDescent="0.2">
      <c r="A138" s="197">
        <v>136</v>
      </c>
      <c r="B138" s="198"/>
      <c r="C138" s="233"/>
      <c r="D138" s="232"/>
      <c r="E138" s="232"/>
      <c r="F138" s="234"/>
      <c r="G138" s="122"/>
      <c r="H138" s="172"/>
      <c r="I138" s="178"/>
      <c r="J138" s="169"/>
      <c r="K138" s="169"/>
      <c r="L138" s="169"/>
      <c r="M138" s="176"/>
      <c r="N138" s="170"/>
      <c r="O138" s="171"/>
      <c r="P138" s="199"/>
      <c r="Q138" s="170"/>
      <c r="R138" s="200"/>
      <c r="S138" s="207"/>
      <c r="T138" s="170"/>
      <c r="U138" s="170"/>
      <c r="V138" s="174"/>
      <c r="W138" s="180"/>
      <c r="X138" s="167"/>
      <c r="Y138" s="180"/>
      <c r="Z138" s="201"/>
      <c r="AA138" s="201"/>
      <c r="AB138" s="168"/>
      <c r="AC138" s="201"/>
      <c r="AD138" s="201"/>
      <c r="AE138" s="171"/>
      <c r="AF138" s="201"/>
      <c r="AG138" s="232"/>
      <c r="AH138" s="201"/>
      <c r="AI138" s="201"/>
      <c r="AJ138" s="207"/>
      <c r="AK138" s="232"/>
      <c r="AL138" s="171"/>
      <c r="AM138" s="122"/>
    </row>
    <row r="139" spans="1:39" s="186" customFormat="1" x14ac:dyDescent="0.2">
      <c r="A139" s="197">
        <v>137</v>
      </c>
      <c r="B139" s="238" t="s">
        <v>589</v>
      </c>
      <c r="C139" s="205"/>
      <c r="D139" s="204"/>
      <c r="E139" s="204"/>
      <c r="F139" s="206"/>
      <c r="G139" s="122"/>
      <c r="H139" s="172"/>
      <c r="I139" s="178"/>
      <c r="J139" s="169"/>
      <c r="K139" s="169"/>
      <c r="L139" s="169"/>
      <c r="M139" s="176"/>
      <c r="N139" s="170"/>
      <c r="O139" s="171"/>
      <c r="P139" s="199"/>
      <c r="Q139" s="170"/>
      <c r="R139" s="200"/>
      <c r="S139" s="207"/>
      <c r="T139" s="170"/>
      <c r="U139" s="170"/>
      <c r="V139" s="174"/>
      <c r="W139" s="180"/>
      <c r="X139" s="167"/>
      <c r="Y139" s="180"/>
      <c r="Z139" s="201"/>
      <c r="AA139" s="201"/>
      <c r="AB139" s="168"/>
      <c r="AC139" s="201"/>
      <c r="AD139" s="201"/>
      <c r="AE139" s="171"/>
      <c r="AF139" s="201"/>
      <c r="AG139" s="204"/>
      <c r="AH139" s="201"/>
      <c r="AI139" s="201"/>
      <c r="AJ139" s="207"/>
      <c r="AK139" s="204"/>
      <c r="AL139" s="171"/>
      <c r="AM139" s="122"/>
    </row>
    <row r="140" spans="1:39" s="186" customFormat="1" x14ac:dyDescent="0.2">
      <c r="A140" s="197">
        <v>138</v>
      </c>
      <c r="B140" s="238"/>
      <c r="C140" s="233"/>
      <c r="D140" s="232"/>
      <c r="E140" s="232"/>
      <c r="F140" s="234"/>
      <c r="G140" s="180"/>
      <c r="H140" s="172"/>
      <c r="I140" s="178"/>
      <c r="J140" s="169"/>
      <c r="K140" s="169"/>
      <c r="L140" s="169"/>
      <c r="M140" s="176"/>
      <c r="N140" s="170"/>
      <c r="O140" s="171"/>
      <c r="P140" s="199"/>
      <c r="Q140" s="170"/>
      <c r="R140" s="200"/>
      <c r="S140" s="207"/>
      <c r="T140" s="170"/>
      <c r="U140" s="170"/>
      <c r="V140" s="174"/>
      <c r="W140" s="180"/>
      <c r="X140" s="167"/>
      <c r="Y140" s="180"/>
      <c r="Z140" s="201"/>
      <c r="AA140" s="201"/>
      <c r="AB140" s="168"/>
      <c r="AC140" s="201"/>
      <c r="AD140" s="201"/>
      <c r="AE140" s="171"/>
      <c r="AF140" s="201"/>
      <c r="AG140" s="232"/>
      <c r="AH140" s="201"/>
      <c r="AI140" s="201"/>
      <c r="AJ140" s="207"/>
      <c r="AK140" s="232"/>
      <c r="AL140" s="171"/>
      <c r="AM140" s="180"/>
    </row>
    <row r="141" spans="1:39" s="186" customFormat="1" ht="13.5" customHeight="1" x14ac:dyDescent="0.2">
      <c r="A141" s="197">
        <v>139</v>
      </c>
      <c r="B141" s="236" t="s">
        <v>564</v>
      </c>
      <c r="C141" s="226"/>
      <c r="D141" s="225"/>
      <c r="E141" s="225"/>
      <c r="F141" s="227"/>
      <c r="G141" s="181"/>
      <c r="H141" s="172"/>
      <c r="I141" s="178"/>
      <c r="J141" s="169"/>
      <c r="K141" s="169"/>
      <c r="L141" s="169"/>
      <c r="M141" s="176"/>
      <c r="N141" s="170"/>
      <c r="O141" s="171"/>
      <c r="P141" s="199"/>
      <c r="Q141" s="170"/>
      <c r="R141" s="200"/>
      <c r="S141" s="207"/>
      <c r="T141" s="170"/>
      <c r="U141" s="170"/>
      <c r="V141" s="174"/>
      <c r="W141" s="180"/>
      <c r="X141" s="167"/>
      <c r="Y141" s="180"/>
      <c r="Z141" s="201"/>
      <c r="AA141" s="201"/>
      <c r="AB141" s="168"/>
      <c r="AC141" s="201"/>
      <c r="AD141" s="201"/>
      <c r="AE141" s="171"/>
      <c r="AF141" s="201"/>
      <c r="AG141" s="225"/>
      <c r="AH141" s="201"/>
      <c r="AI141" s="201"/>
      <c r="AJ141" s="207"/>
      <c r="AK141" s="225"/>
      <c r="AL141" s="171"/>
      <c r="AM141" s="181"/>
    </row>
    <row r="142" spans="1:39" s="186" customFormat="1" ht="13.5" customHeight="1" x14ac:dyDescent="0.2">
      <c r="A142" s="197">
        <v>140</v>
      </c>
      <c r="B142" s="235"/>
      <c r="C142" s="226"/>
      <c r="D142" s="225"/>
      <c r="E142" s="225"/>
      <c r="F142" s="227"/>
      <c r="G142" s="181"/>
      <c r="H142" s="172"/>
      <c r="I142" s="178"/>
      <c r="J142" s="169"/>
      <c r="K142" s="169"/>
      <c r="L142" s="169"/>
      <c r="M142" s="176"/>
      <c r="N142" s="170"/>
      <c r="O142" s="171"/>
      <c r="P142" s="199"/>
      <c r="Q142" s="170"/>
      <c r="R142" s="200"/>
      <c r="S142" s="207"/>
      <c r="T142" s="170"/>
      <c r="U142" s="170"/>
      <c r="V142" s="174"/>
      <c r="W142" s="180"/>
      <c r="X142" s="167"/>
      <c r="Y142" s="180"/>
      <c r="Z142" s="201"/>
      <c r="AA142" s="201"/>
      <c r="AB142" s="168"/>
      <c r="AC142" s="201"/>
      <c r="AD142" s="201"/>
      <c r="AE142" s="171"/>
      <c r="AF142" s="201"/>
      <c r="AG142" s="225"/>
      <c r="AH142" s="201"/>
      <c r="AI142" s="201"/>
      <c r="AJ142" s="207"/>
      <c r="AK142" s="225"/>
      <c r="AL142" s="171"/>
      <c r="AM142" s="181"/>
    </row>
    <row r="143" spans="1:39" s="186" customFormat="1" x14ac:dyDescent="0.2">
      <c r="A143" s="197">
        <v>141</v>
      </c>
      <c r="B143" s="237" t="s">
        <v>598</v>
      </c>
      <c r="C143" s="226"/>
      <c r="D143" s="225"/>
      <c r="E143" s="225"/>
      <c r="F143" s="227"/>
      <c r="G143" s="181"/>
      <c r="H143" s="172"/>
      <c r="I143" s="178"/>
      <c r="J143" s="169"/>
      <c r="K143" s="169"/>
      <c r="L143" s="169"/>
      <c r="M143" s="176"/>
      <c r="N143" s="170"/>
      <c r="O143" s="171"/>
      <c r="P143" s="199"/>
      <c r="Q143" s="170"/>
      <c r="R143" s="200"/>
      <c r="S143" s="207"/>
      <c r="T143" s="170"/>
      <c r="U143" s="170"/>
      <c r="V143" s="174"/>
      <c r="W143" s="180"/>
      <c r="X143" s="167"/>
      <c r="Y143" s="180"/>
      <c r="Z143" s="201"/>
      <c r="AA143" s="201"/>
      <c r="AB143" s="168"/>
      <c r="AC143" s="201"/>
      <c r="AD143" s="201"/>
      <c r="AE143" s="171"/>
      <c r="AF143" s="201"/>
      <c r="AG143" s="225"/>
      <c r="AH143" s="201"/>
      <c r="AI143" s="201"/>
      <c r="AJ143" s="207"/>
      <c r="AK143" s="225"/>
      <c r="AL143" s="171"/>
      <c r="AM143" s="181"/>
    </row>
    <row r="144" spans="1:39" s="186" customFormat="1" x14ac:dyDescent="0.2">
      <c r="A144" s="197">
        <v>142</v>
      </c>
      <c r="B144" s="235"/>
      <c r="C144" s="226"/>
      <c r="D144" s="225"/>
      <c r="E144" s="225"/>
      <c r="F144" s="227"/>
      <c r="G144" s="181"/>
      <c r="H144" s="172"/>
      <c r="I144" s="178"/>
      <c r="J144" s="169"/>
      <c r="K144" s="169"/>
      <c r="L144" s="169"/>
      <c r="M144" s="176"/>
      <c r="N144" s="170"/>
      <c r="O144" s="171"/>
      <c r="P144" s="199"/>
      <c r="Q144" s="170"/>
      <c r="R144" s="200"/>
      <c r="S144" s="207"/>
      <c r="T144" s="170"/>
      <c r="U144" s="170"/>
      <c r="V144" s="174"/>
      <c r="W144" s="180"/>
      <c r="X144" s="167"/>
      <c r="Y144" s="180"/>
      <c r="Z144" s="201"/>
      <c r="AA144" s="201"/>
      <c r="AB144" s="168"/>
      <c r="AC144" s="201"/>
      <c r="AD144" s="201"/>
      <c r="AE144" s="171"/>
      <c r="AF144" s="201"/>
      <c r="AG144" s="225"/>
      <c r="AH144" s="201"/>
      <c r="AI144" s="201"/>
      <c r="AJ144" s="207"/>
      <c r="AK144" s="225"/>
      <c r="AL144" s="171"/>
      <c r="AM144" s="181"/>
    </row>
    <row r="145" spans="1:39" s="186" customFormat="1" x14ac:dyDescent="0.2">
      <c r="A145" s="197">
        <v>143</v>
      </c>
      <c r="B145" s="235" t="s">
        <v>301</v>
      </c>
      <c r="C145" s="226"/>
      <c r="D145" s="225"/>
      <c r="E145" s="225" t="b">
        <v>1</v>
      </c>
      <c r="F145" s="227"/>
      <c r="G145" s="242" t="b">
        <v>0</v>
      </c>
      <c r="H145" s="172">
        <v>5.8</v>
      </c>
      <c r="I145" s="168">
        <v>4.75</v>
      </c>
      <c r="J145" s="169">
        <v>1.18</v>
      </c>
      <c r="K145" s="169">
        <f t="shared" ref="K145:K150" si="26">T145*J145</f>
        <v>1.18</v>
      </c>
      <c r="L145" s="173">
        <v>4.9000000000000004</v>
      </c>
      <c r="M145" s="169">
        <v>5</v>
      </c>
      <c r="N145" s="170">
        <v>6</v>
      </c>
      <c r="O145" s="171" t="s">
        <v>199</v>
      </c>
      <c r="P145" s="199"/>
      <c r="Q145" s="170" t="b">
        <v>1</v>
      </c>
      <c r="R145" s="200"/>
      <c r="S145" s="201" t="s">
        <v>149</v>
      </c>
      <c r="T145" s="170">
        <v>1</v>
      </c>
      <c r="U145" s="170">
        <v>3</v>
      </c>
      <c r="V145" s="174"/>
      <c r="W145" s="180" t="b">
        <v>1</v>
      </c>
      <c r="X145" s="167"/>
      <c r="Y145" s="174" t="s">
        <v>149</v>
      </c>
      <c r="Z145" s="201"/>
      <c r="AA145" s="201" t="s">
        <v>149</v>
      </c>
      <c r="AB145" s="168">
        <f>I145</f>
        <v>4.75</v>
      </c>
      <c r="AC145" s="201" t="s">
        <v>149</v>
      </c>
      <c r="AD145" s="173">
        <v>0.2</v>
      </c>
      <c r="AE145" s="173">
        <v>0.1</v>
      </c>
      <c r="AF145" s="201" t="s">
        <v>193</v>
      </c>
      <c r="AG145" s="225" t="b">
        <v>1</v>
      </c>
      <c r="AH145" s="201" t="s">
        <v>149</v>
      </c>
      <c r="AI145" s="201" t="s">
        <v>149</v>
      </c>
      <c r="AJ145" s="201" t="s">
        <v>149</v>
      </c>
      <c r="AK145" s="225" t="s">
        <v>192</v>
      </c>
      <c r="AL145" s="170">
        <v>8.6</v>
      </c>
      <c r="AM145" s="240" t="b">
        <v>1</v>
      </c>
    </row>
    <row r="146" spans="1:39" s="186" customFormat="1" x14ac:dyDescent="0.2">
      <c r="A146" s="197">
        <v>144</v>
      </c>
      <c r="B146" s="235" t="s">
        <v>260</v>
      </c>
      <c r="C146" s="226"/>
      <c r="D146" s="225"/>
      <c r="E146" s="225" t="b">
        <v>1</v>
      </c>
      <c r="F146" s="227"/>
      <c r="G146" s="242" t="b">
        <v>0</v>
      </c>
      <c r="H146" s="172">
        <v>5.8</v>
      </c>
      <c r="I146" s="168">
        <v>8.14</v>
      </c>
      <c r="J146" s="169">
        <v>2.09</v>
      </c>
      <c r="K146" s="169">
        <f t="shared" si="26"/>
        <v>2.09</v>
      </c>
      <c r="L146" s="169">
        <v>8.9</v>
      </c>
      <c r="M146" s="169">
        <v>3</v>
      </c>
      <c r="N146" s="170">
        <v>5</v>
      </c>
      <c r="O146" s="171" t="s">
        <v>199</v>
      </c>
      <c r="P146" s="199" t="b">
        <v>1</v>
      </c>
      <c r="Q146" s="170"/>
      <c r="R146" s="200"/>
      <c r="S146" s="201" t="s">
        <v>259</v>
      </c>
      <c r="T146" s="170">
        <v>1</v>
      </c>
      <c r="U146" s="170">
        <v>3</v>
      </c>
      <c r="V146" s="174"/>
      <c r="W146" s="180" t="b">
        <v>1</v>
      </c>
      <c r="X146" s="167"/>
      <c r="Y146" s="174" t="s">
        <v>149</v>
      </c>
      <c r="Z146" s="201"/>
      <c r="AA146" s="201" t="s">
        <v>149</v>
      </c>
      <c r="AB146" s="168">
        <f t="shared" ref="AB146:AB150" si="27">I146</f>
        <v>8.14</v>
      </c>
      <c r="AC146" s="201" t="s">
        <v>149</v>
      </c>
      <c r="AD146" s="173">
        <v>0.2</v>
      </c>
      <c r="AE146" s="173">
        <v>0.3</v>
      </c>
      <c r="AF146" s="201" t="s">
        <v>193</v>
      </c>
      <c r="AG146" s="225" t="b">
        <v>1</v>
      </c>
      <c r="AH146" s="201" t="s">
        <v>149</v>
      </c>
      <c r="AI146" s="201" t="s">
        <v>149</v>
      </c>
      <c r="AJ146" s="201" t="s">
        <v>149</v>
      </c>
      <c r="AK146" s="225" t="s">
        <v>192</v>
      </c>
      <c r="AL146" s="179">
        <v>5.7</v>
      </c>
      <c r="AM146" s="240" t="b">
        <v>1</v>
      </c>
    </row>
    <row r="147" spans="1:39" s="186" customFormat="1" x14ac:dyDescent="0.2">
      <c r="A147" s="197">
        <v>145</v>
      </c>
      <c r="B147" s="235" t="s">
        <v>258</v>
      </c>
      <c r="C147" s="226"/>
      <c r="D147" s="225"/>
      <c r="E147" s="225"/>
      <c r="F147" s="227" t="b">
        <v>1</v>
      </c>
      <c r="G147" s="242" t="b">
        <v>0</v>
      </c>
      <c r="H147" s="172">
        <v>8.8000000000000007</v>
      </c>
      <c r="I147" s="168">
        <v>6.74</v>
      </c>
      <c r="J147" s="169">
        <v>1.92</v>
      </c>
      <c r="K147" s="169">
        <f t="shared" si="26"/>
        <v>1.92</v>
      </c>
      <c r="L147" s="169">
        <v>2.9</v>
      </c>
      <c r="M147" s="169">
        <v>4.2</v>
      </c>
      <c r="N147" s="170">
        <v>22</v>
      </c>
      <c r="O147" s="171" t="s">
        <v>199</v>
      </c>
      <c r="P147" s="199" t="b">
        <v>1</v>
      </c>
      <c r="Q147" s="170"/>
      <c r="R147" s="200"/>
      <c r="S147" s="201" t="s">
        <v>149</v>
      </c>
      <c r="T147" s="170">
        <v>1</v>
      </c>
      <c r="U147" s="170">
        <v>3</v>
      </c>
      <c r="V147" s="174"/>
      <c r="W147" s="180" t="b">
        <v>1</v>
      </c>
      <c r="X147" s="167"/>
      <c r="Y147" s="174" t="s">
        <v>149</v>
      </c>
      <c r="Z147" s="201"/>
      <c r="AA147" s="201" t="s">
        <v>149</v>
      </c>
      <c r="AB147" s="168">
        <f t="shared" si="27"/>
        <v>6.74</v>
      </c>
      <c r="AC147" s="201" t="s">
        <v>149</v>
      </c>
      <c r="AD147" s="173">
        <v>0.2</v>
      </c>
      <c r="AE147" s="173">
        <v>0.1</v>
      </c>
      <c r="AF147" s="201" t="s">
        <v>193</v>
      </c>
      <c r="AG147" s="225" t="b">
        <v>1</v>
      </c>
      <c r="AH147" s="201" t="s">
        <v>149</v>
      </c>
      <c r="AI147" s="201" t="s">
        <v>149</v>
      </c>
      <c r="AJ147" s="201" t="s">
        <v>149</v>
      </c>
      <c r="AK147" s="225" t="s">
        <v>192</v>
      </c>
      <c r="AL147" s="170">
        <v>12.8</v>
      </c>
      <c r="AM147" s="240" t="b">
        <v>1</v>
      </c>
    </row>
    <row r="148" spans="1:39" s="186" customFormat="1" x14ac:dyDescent="0.2">
      <c r="A148" s="197">
        <v>146</v>
      </c>
      <c r="B148" s="235" t="s">
        <v>257</v>
      </c>
      <c r="C148" s="226"/>
      <c r="D148" s="225"/>
      <c r="E148" s="225"/>
      <c r="F148" s="227" t="b">
        <v>1</v>
      </c>
      <c r="G148" s="242" t="b">
        <v>0</v>
      </c>
      <c r="H148" s="172">
        <v>8.8000000000000007</v>
      </c>
      <c r="I148" s="168">
        <v>6.7</v>
      </c>
      <c r="J148" s="175">
        <v>2.1</v>
      </c>
      <c r="K148" s="169">
        <f t="shared" si="26"/>
        <v>2.1</v>
      </c>
      <c r="L148" s="169">
        <v>3.5</v>
      </c>
      <c r="M148" s="176">
        <v>4.2</v>
      </c>
      <c r="N148" s="170" t="s">
        <v>256</v>
      </c>
      <c r="O148" s="171" t="s">
        <v>199</v>
      </c>
      <c r="P148" s="199" t="b">
        <v>1</v>
      </c>
      <c r="Q148" s="170"/>
      <c r="R148" s="200"/>
      <c r="S148" s="201" t="s">
        <v>149</v>
      </c>
      <c r="T148" s="170">
        <v>1</v>
      </c>
      <c r="U148" s="170">
        <v>3</v>
      </c>
      <c r="V148" s="174"/>
      <c r="W148" s="180" t="b">
        <v>1</v>
      </c>
      <c r="X148" s="167"/>
      <c r="Y148" s="174" t="s">
        <v>149</v>
      </c>
      <c r="Z148" s="201"/>
      <c r="AA148" s="201" t="s">
        <v>149</v>
      </c>
      <c r="AB148" s="168">
        <f t="shared" si="27"/>
        <v>6.7</v>
      </c>
      <c r="AC148" s="201" t="s">
        <v>149</v>
      </c>
      <c r="AD148" s="173">
        <v>0.2</v>
      </c>
      <c r="AE148" s="173">
        <v>0.1</v>
      </c>
      <c r="AF148" s="201" t="s">
        <v>193</v>
      </c>
      <c r="AG148" s="225" t="b">
        <v>1</v>
      </c>
      <c r="AH148" s="201" t="s">
        <v>149</v>
      </c>
      <c r="AI148" s="201" t="s">
        <v>149</v>
      </c>
      <c r="AJ148" s="201" t="s">
        <v>149</v>
      </c>
      <c r="AK148" s="225" t="s">
        <v>192</v>
      </c>
      <c r="AL148" s="170">
        <v>14.4</v>
      </c>
      <c r="AM148" s="240" t="b">
        <v>1</v>
      </c>
    </row>
    <row r="149" spans="1:39" s="186" customFormat="1" x14ac:dyDescent="0.2">
      <c r="A149" s="197">
        <v>147</v>
      </c>
      <c r="B149" s="235" t="s">
        <v>252</v>
      </c>
      <c r="C149" s="226"/>
      <c r="D149" s="225"/>
      <c r="E149" s="225"/>
      <c r="F149" s="227" t="b">
        <v>1</v>
      </c>
      <c r="G149" s="242" t="b">
        <v>0</v>
      </c>
      <c r="H149" s="172">
        <v>8.8000000000000007</v>
      </c>
      <c r="I149" s="168" t="s">
        <v>251</v>
      </c>
      <c r="J149" s="175">
        <v>6.1</v>
      </c>
      <c r="K149" s="169">
        <f t="shared" si="26"/>
        <v>12.2</v>
      </c>
      <c r="L149" s="169">
        <v>11</v>
      </c>
      <c r="M149" s="176">
        <v>12.5</v>
      </c>
      <c r="N149" s="170">
        <v>26</v>
      </c>
      <c r="O149" s="171" t="s">
        <v>199</v>
      </c>
      <c r="P149" s="199" t="b">
        <v>1</v>
      </c>
      <c r="Q149" s="170"/>
      <c r="R149" s="200"/>
      <c r="S149" s="201" t="s">
        <v>149</v>
      </c>
      <c r="T149" s="170">
        <v>2</v>
      </c>
      <c r="U149" s="170">
        <v>3</v>
      </c>
      <c r="V149" s="174"/>
      <c r="W149" s="180" t="b">
        <v>1</v>
      </c>
      <c r="X149" s="167"/>
      <c r="Y149" s="174" t="s">
        <v>149</v>
      </c>
      <c r="Z149" s="201"/>
      <c r="AA149" s="201" t="s">
        <v>149</v>
      </c>
      <c r="AB149" s="168" t="str">
        <f t="shared" si="27"/>
        <v>10.78/17.7</v>
      </c>
      <c r="AC149" s="201" t="s">
        <v>149</v>
      </c>
      <c r="AD149" s="173">
        <v>0.3</v>
      </c>
      <c r="AE149" s="173">
        <v>0.2</v>
      </c>
      <c r="AF149" s="201" t="s">
        <v>193</v>
      </c>
      <c r="AG149" s="225" t="b">
        <v>1</v>
      </c>
      <c r="AH149" s="201" t="s">
        <v>149</v>
      </c>
      <c r="AI149" s="201" t="s">
        <v>149</v>
      </c>
      <c r="AJ149" s="201" t="s">
        <v>149</v>
      </c>
      <c r="AK149" s="225" t="s">
        <v>192</v>
      </c>
      <c r="AL149" s="179">
        <v>35</v>
      </c>
      <c r="AM149" s="240" t="b">
        <v>1</v>
      </c>
    </row>
    <row r="150" spans="1:39" s="186" customFormat="1" ht="13.5" customHeight="1" x14ac:dyDescent="0.2">
      <c r="A150" s="197">
        <v>148</v>
      </c>
      <c r="B150" s="235" t="s">
        <v>250</v>
      </c>
      <c r="C150" s="226"/>
      <c r="D150" s="225"/>
      <c r="E150" s="225" t="b">
        <v>1</v>
      </c>
      <c r="F150" s="227"/>
      <c r="G150" s="242" t="b">
        <v>0</v>
      </c>
      <c r="H150" s="172">
        <v>8.8000000000000007</v>
      </c>
      <c r="I150" s="168">
        <v>7.45</v>
      </c>
      <c r="J150" s="169">
        <v>2.15</v>
      </c>
      <c r="K150" s="169">
        <f t="shared" si="26"/>
        <v>2.15</v>
      </c>
      <c r="L150" s="169">
        <v>10.6</v>
      </c>
      <c r="M150" s="169">
        <v>18</v>
      </c>
      <c r="N150" s="170">
        <v>18</v>
      </c>
      <c r="O150" s="171" t="s">
        <v>199</v>
      </c>
      <c r="P150" s="199" t="b">
        <v>1</v>
      </c>
      <c r="Q150" s="170"/>
      <c r="R150" s="200"/>
      <c r="S150" s="201" t="s">
        <v>149</v>
      </c>
      <c r="T150" s="170">
        <v>1</v>
      </c>
      <c r="U150" s="170">
        <v>3</v>
      </c>
      <c r="V150" s="174"/>
      <c r="W150" s="180" t="b">
        <v>1</v>
      </c>
      <c r="X150" s="167"/>
      <c r="Y150" s="174" t="s">
        <v>149</v>
      </c>
      <c r="Z150" s="201"/>
      <c r="AA150" s="201" t="s">
        <v>149</v>
      </c>
      <c r="AB150" s="168">
        <f t="shared" si="27"/>
        <v>7.45</v>
      </c>
      <c r="AC150" s="201" t="s">
        <v>149</v>
      </c>
      <c r="AD150" s="173">
        <v>0.2</v>
      </c>
      <c r="AE150" s="173">
        <v>0.1</v>
      </c>
      <c r="AF150" s="201" t="s">
        <v>193</v>
      </c>
      <c r="AG150" s="225" t="b">
        <v>1</v>
      </c>
      <c r="AH150" s="201" t="s">
        <v>149</v>
      </c>
      <c r="AI150" s="201" t="s">
        <v>149</v>
      </c>
      <c r="AJ150" s="201" t="s">
        <v>149</v>
      </c>
      <c r="AK150" s="225" t="s">
        <v>192</v>
      </c>
      <c r="AL150" s="179">
        <v>7</v>
      </c>
      <c r="AM150" s="240" t="b">
        <v>1</v>
      </c>
    </row>
    <row r="151" spans="1:39" s="186" customFormat="1" x14ac:dyDescent="0.2">
      <c r="A151" s="197">
        <v>149</v>
      </c>
      <c r="B151" s="235" t="s">
        <v>248</v>
      </c>
      <c r="C151" s="226"/>
      <c r="D151" s="225"/>
      <c r="E151" s="225"/>
      <c r="F151" s="227" t="b">
        <v>1</v>
      </c>
      <c r="G151" s="174"/>
      <c r="H151" s="167" t="s">
        <v>149</v>
      </c>
      <c r="I151" s="168">
        <v>26.46</v>
      </c>
      <c r="J151" s="169">
        <v>7.48</v>
      </c>
      <c r="K151" s="169">
        <f>T151*J151</f>
        <v>7.48</v>
      </c>
      <c r="L151" s="169">
        <v>13.4</v>
      </c>
      <c r="M151" s="169">
        <v>22</v>
      </c>
      <c r="N151" s="170">
        <v>70</v>
      </c>
      <c r="O151" s="171" t="s">
        <v>199</v>
      </c>
      <c r="P151" s="199" t="b">
        <v>1</v>
      </c>
      <c r="Q151" s="170"/>
      <c r="R151" s="200"/>
      <c r="S151" s="201" t="s">
        <v>149</v>
      </c>
      <c r="T151" s="170">
        <v>1</v>
      </c>
      <c r="U151" s="170">
        <v>3</v>
      </c>
      <c r="V151" s="174"/>
      <c r="W151" s="180" t="b">
        <v>1</v>
      </c>
      <c r="X151" s="167"/>
      <c r="Y151" s="174" t="s">
        <v>149</v>
      </c>
      <c r="Z151" s="201"/>
      <c r="AA151" s="201" t="s">
        <v>149</v>
      </c>
      <c r="AB151" s="168">
        <f>I151</f>
        <v>26.46</v>
      </c>
      <c r="AC151" s="201" t="s">
        <v>149</v>
      </c>
      <c r="AD151" s="173">
        <v>0.2</v>
      </c>
      <c r="AE151" s="173">
        <v>0.1</v>
      </c>
      <c r="AF151" s="201" t="s">
        <v>193</v>
      </c>
      <c r="AG151" s="225" t="b">
        <v>1</v>
      </c>
      <c r="AH151" s="201" t="s">
        <v>149</v>
      </c>
      <c r="AI151" s="201" t="s">
        <v>149</v>
      </c>
      <c r="AJ151" s="201" t="s">
        <v>149</v>
      </c>
      <c r="AK151" s="225" t="s">
        <v>192</v>
      </c>
      <c r="AL151" s="170">
        <v>19.3</v>
      </c>
      <c r="AM151" s="174"/>
    </row>
    <row r="152" spans="1:39" s="186" customFormat="1" x14ac:dyDescent="0.2">
      <c r="A152" s="197">
        <v>150</v>
      </c>
      <c r="B152" s="235" t="s">
        <v>247</v>
      </c>
      <c r="C152" s="226"/>
      <c r="D152" s="225"/>
      <c r="E152" s="225"/>
      <c r="F152" s="227" t="b">
        <v>1</v>
      </c>
      <c r="G152" s="174"/>
      <c r="H152" s="167" t="s">
        <v>149</v>
      </c>
      <c r="I152" s="168">
        <v>29.92</v>
      </c>
      <c r="J152" s="169">
        <v>9.1199999999999992</v>
      </c>
      <c r="K152" s="169">
        <f>T152*J152</f>
        <v>9.1199999999999992</v>
      </c>
      <c r="L152" s="169">
        <v>15.1</v>
      </c>
      <c r="M152" s="169">
        <v>23</v>
      </c>
      <c r="N152" s="170">
        <v>78</v>
      </c>
      <c r="O152" s="171" t="s">
        <v>199</v>
      </c>
      <c r="P152" s="199" t="b">
        <v>1</v>
      </c>
      <c r="Q152" s="170"/>
      <c r="R152" s="200"/>
      <c r="S152" s="201" t="s">
        <v>149</v>
      </c>
      <c r="T152" s="170">
        <v>1</v>
      </c>
      <c r="U152" s="170">
        <v>3</v>
      </c>
      <c r="V152" s="174"/>
      <c r="W152" s="180" t="b">
        <v>1</v>
      </c>
      <c r="X152" s="167"/>
      <c r="Y152" s="174" t="s">
        <v>149</v>
      </c>
      <c r="Z152" s="201"/>
      <c r="AA152" s="201" t="s">
        <v>149</v>
      </c>
      <c r="AB152" s="168">
        <f>I152</f>
        <v>29.92</v>
      </c>
      <c r="AC152" s="201" t="s">
        <v>149</v>
      </c>
      <c r="AD152" s="173">
        <v>0.2</v>
      </c>
      <c r="AE152" s="173">
        <v>0.1</v>
      </c>
      <c r="AF152" s="201" t="s">
        <v>193</v>
      </c>
      <c r="AG152" s="225" t="b">
        <v>1</v>
      </c>
      <c r="AH152" s="201" t="s">
        <v>149</v>
      </c>
      <c r="AI152" s="201" t="s">
        <v>149</v>
      </c>
      <c r="AJ152" s="201" t="s">
        <v>149</v>
      </c>
      <c r="AK152" s="225" t="s">
        <v>192</v>
      </c>
      <c r="AL152" s="179">
        <v>7</v>
      </c>
      <c r="AM152" s="174"/>
    </row>
    <row r="153" spans="1:39" s="186" customFormat="1" x14ac:dyDescent="0.2">
      <c r="A153" s="197">
        <v>151</v>
      </c>
      <c r="B153" s="235" t="s">
        <v>249</v>
      </c>
      <c r="C153" s="226"/>
      <c r="D153" s="225"/>
      <c r="E153" s="225"/>
      <c r="F153" s="227" t="b">
        <v>1</v>
      </c>
      <c r="G153" s="240"/>
      <c r="H153" s="172"/>
      <c r="I153" s="168">
        <v>21.8</v>
      </c>
      <c r="J153" s="175">
        <v>5.2</v>
      </c>
      <c r="K153" s="169">
        <f t="shared" ref="K153" si="28">T153*J153</f>
        <v>5.2</v>
      </c>
      <c r="L153" s="169">
        <v>8.4</v>
      </c>
      <c r="M153" s="176">
        <v>10.6</v>
      </c>
      <c r="N153" s="170">
        <v>49.5</v>
      </c>
      <c r="O153" s="171" t="s">
        <v>199</v>
      </c>
      <c r="P153" s="199" t="b">
        <v>1</v>
      </c>
      <c r="Q153" s="170"/>
      <c r="R153" s="200"/>
      <c r="S153" s="201" t="s">
        <v>149</v>
      </c>
      <c r="T153" s="170">
        <v>1</v>
      </c>
      <c r="U153" s="170">
        <v>3</v>
      </c>
      <c r="V153" s="174"/>
      <c r="W153" s="180" t="b">
        <v>1</v>
      </c>
      <c r="X153" s="167"/>
      <c r="Y153" s="174" t="s">
        <v>149</v>
      </c>
      <c r="Z153" s="201"/>
      <c r="AA153" s="201" t="s">
        <v>149</v>
      </c>
      <c r="AB153" s="168">
        <f t="shared" ref="AB153" si="29">I153</f>
        <v>21.8</v>
      </c>
      <c r="AC153" s="201" t="s">
        <v>149</v>
      </c>
      <c r="AD153" s="173">
        <v>0.2</v>
      </c>
      <c r="AE153" s="173">
        <v>0.1</v>
      </c>
      <c r="AF153" s="201" t="s">
        <v>193</v>
      </c>
      <c r="AG153" s="225" t="b">
        <v>1</v>
      </c>
      <c r="AH153" s="201" t="s">
        <v>149</v>
      </c>
      <c r="AI153" s="201" t="s">
        <v>149</v>
      </c>
      <c r="AJ153" s="201" t="s">
        <v>149</v>
      </c>
      <c r="AK153" s="225" t="s">
        <v>192</v>
      </c>
      <c r="AL153" s="179">
        <v>10.4</v>
      </c>
      <c r="AM153" s="240"/>
    </row>
    <row r="154" spans="1:39" s="186" customFormat="1" x14ac:dyDescent="0.2">
      <c r="A154" s="197">
        <v>152</v>
      </c>
      <c r="B154" s="235" t="s">
        <v>246</v>
      </c>
      <c r="C154" s="226"/>
      <c r="D154" s="225"/>
      <c r="E154" s="225"/>
      <c r="F154" s="227" t="b">
        <v>1</v>
      </c>
      <c r="G154" s="240"/>
      <c r="H154" s="172"/>
      <c r="I154" s="168">
        <v>30.3</v>
      </c>
      <c r="J154" s="175">
        <v>7.4</v>
      </c>
      <c r="K154" s="169">
        <f>T154*J154</f>
        <v>7.4</v>
      </c>
      <c r="L154" s="169">
        <v>10.6</v>
      </c>
      <c r="M154" s="169">
        <v>15</v>
      </c>
      <c r="N154" s="170">
        <v>63.5</v>
      </c>
      <c r="O154" s="171" t="s">
        <v>199</v>
      </c>
      <c r="P154" s="199" t="b">
        <v>1</v>
      </c>
      <c r="Q154" s="170"/>
      <c r="R154" s="200"/>
      <c r="S154" s="201" t="s">
        <v>149</v>
      </c>
      <c r="T154" s="170">
        <v>1</v>
      </c>
      <c r="U154" s="170">
        <v>3</v>
      </c>
      <c r="V154" s="174"/>
      <c r="W154" s="180" t="b">
        <v>1</v>
      </c>
      <c r="X154" s="167"/>
      <c r="Y154" s="174" t="s">
        <v>149</v>
      </c>
      <c r="Z154" s="201"/>
      <c r="AA154" s="201" t="s">
        <v>149</v>
      </c>
      <c r="AB154" s="168">
        <f>I154</f>
        <v>30.3</v>
      </c>
      <c r="AC154" s="201" t="s">
        <v>149</v>
      </c>
      <c r="AD154" s="173">
        <v>0.2</v>
      </c>
      <c r="AE154" s="173">
        <v>0.1</v>
      </c>
      <c r="AF154" s="201" t="s">
        <v>193</v>
      </c>
      <c r="AG154" s="225" t="b">
        <v>1</v>
      </c>
      <c r="AH154" s="201" t="s">
        <v>149</v>
      </c>
      <c r="AI154" s="201" t="s">
        <v>149</v>
      </c>
      <c r="AJ154" s="201" t="s">
        <v>149</v>
      </c>
      <c r="AK154" s="225" t="s">
        <v>192</v>
      </c>
      <c r="AL154" s="170">
        <v>8.6</v>
      </c>
      <c r="AM154" s="240"/>
    </row>
    <row r="155" spans="1:39" s="186" customFormat="1" x14ac:dyDescent="0.2">
      <c r="A155" s="197">
        <v>153</v>
      </c>
      <c r="B155" s="235" t="s">
        <v>245</v>
      </c>
      <c r="C155" s="226"/>
      <c r="D155" s="225"/>
      <c r="E155" s="225"/>
      <c r="F155" s="227" t="b">
        <v>1</v>
      </c>
      <c r="G155" s="240"/>
      <c r="H155" s="172"/>
      <c r="I155" s="168">
        <v>65.099999999999994</v>
      </c>
      <c r="J155" s="169">
        <v>18.100000000000001</v>
      </c>
      <c r="K155" s="169">
        <f>T155*J155</f>
        <v>18.100000000000001</v>
      </c>
      <c r="L155" s="169">
        <v>27.5</v>
      </c>
      <c r="M155" s="176">
        <v>32</v>
      </c>
      <c r="N155" s="170">
        <v>124</v>
      </c>
      <c r="O155" s="171" t="s">
        <v>199</v>
      </c>
      <c r="P155" s="199" t="b">
        <v>1</v>
      </c>
      <c r="Q155" s="170"/>
      <c r="R155" s="200"/>
      <c r="S155" s="201" t="s">
        <v>149</v>
      </c>
      <c r="T155" s="170">
        <v>1</v>
      </c>
      <c r="U155" s="170">
        <v>3</v>
      </c>
      <c r="V155" s="174"/>
      <c r="W155" s="180" t="b">
        <v>1</v>
      </c>
      <c r="X155" s="167"/>
      <c r="Y155" s="174" t="s">
        <v>149</v>
      </c>
      <c r="Z155" s="201"/>
      <c r="AA155" s="201" t="s">
        <v>149</v>
      </c>
      <c r="AB155" s="168">
        <f>I155</f>
        <v>65.099999999999994</v>
      </c>
      <c r="AC155" s="201" t="s">
        <v>149</v>
      </c>
      <c r="AD155" s="173">
        <v>0.2</v>
      </c>
      <c r="AE155" s="173">
        <v>0.1</v>
      </c>
      <c r="AF155" s="201" t="s">
        <v>193</v>
      </c>
      <c r="AG155" s="225" t="b">
        <v>1</v>
      </c>
      <c r="AH155" s="201" t="s">
        <v>149</v>
      </c>
      <c r="AI155" s="201" t="s">
        <v>149</v>
      </c>
      <c r="AJ155" s="201" t="s">
        <v>149</v>
      </c>
      <c r="AK155" s="225" t="s">
        <v>192</v>
      </c>
      <c r="AL155" s="170">
        <v>12.2</v>
      </c>
      <c r="AM155" s="240"/>
    </row>
    <row r="156" spans="1:39" s="186" customFormat="1" x14ac:dyDescent="0.2">
      <c r="A156" s="197">
        <v>154</v>
      </c>
      <c r="B156" s="235" t="s">
        <v>557</v>
      </c>
      <c r="C156" s="226"/>
      <c r="D156" s="225"/>
      <c r="E156" s="225"/>
      <c r="F156" s="227" t="b">
        <v>1</v>
      </c>
      <c r="G156" s="240"/>
      <c r="H156" s="172"/>
      <c r="I156" s="168">
        <v>21.8</v>
      </c>
      <c r="J156" s="175">
        <v>5.2</v>
      </c>
      <c r="K156" s="169">
        <f t="shared" ref="K156" si="30">T156*J156</f>
        <v>5.2</v>
      </c>
      <c r="L156" s="169">
        <v>8.4</v>
      </c>
      <c r="M156" s="176">
        <v>10.6</v>
      </c>
      <c r="N156" s="170">
        <v>49.5</v>
      </c>
      <c r="O156" s="171" t="s">
        <v>199</v>
      </c>
      <c r="P156" s="199" t="b">
        <v>1</v>
      </c>
      <c r="Q156" s="170"/>
      <c r="R156" s="200"/>
      <c r="S156" s="201" t="s">
        <v>149</v>
      </c>
      <c r="T156" s="170">
        <v>1</v>
      </c>
      <c r="U156" s="170">
        <v>3</v>
      </c>
      <c r="V156" s="174"/>
      <c r="W156" s="180" t="b">
        <v>1</v>
      </c>
      <c r="X156" s="167"/>
      <c r="Y156" s="174" t="s">
        <v>149</v>
      </c>
      <c r="Z156" s="201"/>
      <c r="AA156" s="201" t="s">
        <v>149</v>
      </c>
      <c r="AB156" s="168">
        <f t="shared" ref="AB156" si="31">I156</f>
        <v>21.8</v>
      </c>
      <c r="AC156" s="201" t="s">
        <v>149</v>
      </c>
      <c r="AD156" s="173">
        <v>0.2</v>
      </c>
      <c r="AE156" s="173">
        <v>0.1</v>
      </c>
      <c r="AF156" s="201" t="s">
        <v>193</v>
      </c>
      <c r="AG156" s="225" t="b">
        <v>1</v>
      </c>
      <c r="AH156" s="201" t="s">
        <v>149</v>
      </c>
      <c r="AI156" s="201" t="s">
        <v>149</v>
      </c>
      <c r="AJ156" s="201" t="s">
        <v>149</v>
      </c>
      <c r="AK156" s="225" t="s">
        <v>192</v>
      </c>
      <c r="AL156" s="179">
        <v>10.4</v>
      </c>
      <c r="AM156" s="240"/>
    </row>
    <row r="157" spans="1:39" s="186" customFormat="1" x14ac:dyDescent="0.2">
      <c r="A157" s="197">
        <v>155</v>
      </c>
      <c r="B157" s="235" t="s">
        <v>558</v>
      </c>
      <c r="C157" s="226"/>
      <c r="D157" s="225"/>
      <c r="E157" s="225"/>
      <c r="F157" s="227" t="b">
        <v>1</v>
      </c>
      <c r="G157" s="240"/>
      <c r="H157" s="172"/>
      <c r="I157" s="168">
        <v>30.3</v>
      </c>
      <c r="J157" s="175">
        <v>7.4</v>
      </c>
      <c r="K157" s="169">
        <f>T157*J157</f>
        <v>7.4</v>
      </c>
      <c r="L157" s="169">
        <v>10.6</v>
      </c>
      <c r="M157" s="169">
        <v>15</v>
      </c>
      <c r="N157" s="170">
        <v>63.5</v>
      </c>
      <c r="O157" s="171" t="s">
        <v>199</v>
      </c>
      <c r="P157" s="199" t="b">
        <v>1</v>
      </c>
      <c r="Q157" s="170"/>
      <c r="R157" s="200"/>
      <c r="S157" s="201" t="s">
        <v>149</v>
      </c>
      <c r="T157" s="170">
        <v>1</v>
      </c>
      <c r="U157" s="170">
        <v>3</v>
      </c>
      <c r="V157" s="174"/>
      <c r="W157" s="180" t="b">
        <v>1</v>
      </c>
      <c r="X157" s="167"/>
      <c r="Y157" s="174" t="s">
        <v>149</v>
      </c>
      <c r="Z157" s="201"/>
      <c r="AA157" s="201" t="s">
        <v>149</v>
      </c>
      <c r="AB157" s="168">
        <f>I157</f>
        <v>30.3</v>
      </c>
      <c r="AC157" s="201" t="s">
        <v>149</v>
      </c>
      <c r="AD157" s="173">
        <v>0.2</v>
      </c>
      <c r="AE157" s="173">
        <v>0.1</v>
      </c>
      <c r="AF157" s="201" t="s">
        <v>193</v>
      </c>
      <c r="AG157" s="225" t="b">
        <v>1</v>
      </c>
      <c r="AH157" s="201" t="s">
        <v>149</v>
      </c>
      <c r="AI157" s="201" t="s">
        <v>149</v>
      </c>
      <c r="AJ157" s="201" t="s">
        <v>149</v>
      </c>
      <c r="AK157" s="225" t="s">
        <v>192</v>
      </c>
      <c r="AL157" s="170">
        <v>8.6</v>
      </c>
      <c r="AM157" s="240"/>
    </row>
    <row r="158" spans="1:39" s="186" customFormat="1" x14ac:dyDescent="0.2">
      <c r="A158" s="197">
        <v>156</v>
      </c>
      <c r="B158" s="235"/>
      <c r="C158" s="226"/>
      <c r="D158" s="225"/>
      <c r="E158" s="225"/>
      <c r="F158" s="227"/>
      <c r="G158" s="239"/>
      <c r="H158" s="172"/>
      <c r="I158" s="178"/>
      <c r="J158" s="169"/>
      <c r="K158" s="169"/>
      <c r="L158" s="169"/>
      <c r="M158" s="176"/>
      <c r="N158" s="170"/>
      <c r="O158" s="171"/>
      <c r="P158" s="199"/>
      <c r="Q158" s="170"/>
      <c r="R158" s="200"/>
      <c r="S158" s="207"/>
      <c r="T158" s="170"/>
      <c r="U158" s="170"/>
      <c r="V158" s="174"/>
      <c r="W158" s="180"/>
      <c r="X158" s="167"/>
      <c r="Y158" s="180"/>
      <c r="Z158" s="201"/>
      <c r="AA158" s="201"/>
      <c r="AB158" s="168"/>
      <c r="AC158" s="201"/>
      <c r="AD158" s="201"/>
      <c r="AE158" s="171"/>
      <c r="AF158" s="201"/>
      <c r="AG158" s="225"/>
      <c r="AH158" s="201"/>
      <c r="AI158" s="201"/>
      <c r="AJ158" s="207"/>
      <c r="AK158" s="225"/>
      <c r="AL158" s="171"/>
      <c r="AM158" s="239"/>
    </row>
    <row r="159" spans="1:39" s="186" customFormat="1" x14ac:dyDescent="0.2">
      <c r="A159" s="197">
        <v>157</v>
      </c>
      <c r="B159" s="237" t="s">
        <v>599</v>
      </c>
      <c r="C159" s="226"/>
      <c r="D159" s="225"/>
      <c r="E159" s="225"/>
      <c r="F159" s="227"/>
      <c r="G159" s="181"/>
      <c r="H159" s="172"/>
      <c r="I159" s="178"/>
      <c r="J159" s="169"/>
      <c r="K159" s="169"/>
      <c r="L159" s="169"/>
      <c r="M159" s="176"/>
      <c r="N159" s="170"/>
      <c r="O159" s="171"/>
      <c r="P159" s="199"/>
      <c r="Q159" s="170"/>
      <c r="R159" s="200"/>
      <c r="S159" s="207"/>
      <c r="T159" s="170"/>
      <c r="U159" s="170"/>
      <c r="V159" s="174"/>
      <c r="W159" s="180"/>
      <c r="X159" s="167"/>
      <c r="Y159" s="180"/>
      <c r="Z159" s="201"/>
      <c r="AA159" s="201"/>
      <c r="AB159" s="168"/>
      <c r="AC159" s="201"/>
      <c r="AD159" s="201"/>
      <c r="AE159" s="171"/>
      <c r="AF159" s="201"/>
      <c r="AG159" s="225"/>
      <c r="AH159" s="201"/>
      <c r="AI159" s="201"/>
      <c r="AJ159" s="207"/>
      <c r="AK159" s="225"/>
      <c r="AL159" s="171"/>
      <c r="AM159" s="181"/>
    </row>
    <row r="160" spans="1:39" s="186" customFormat="1" x14ac:dyDescent="0.2">
      <c r="A160" s="197">
        <v>158</v>
      </c>
      <c r="B160" s="235"/>
      <c r="C160" s="226"/>
      <c r="D160" s="225"/>
      <c r="E160" s="225"/>
      <c r="F160" s="227"/>
      <c r="G160" s="181"/>
      <c r="H160" s="172"/>
      <c r="I160" s="178"/>
      <c r="J160" s="169"/>
      <c r="K160" s="169"/>
      <c r="L160" s="169"/>
      <c r="M160" s="176"/>
      <c r="N160" s="170"/>
      <c r="O160" s="171"/>
      <c r="P160" s="199"/>
      <c r="Q160" s="170"/>
      <c r="R160" s="200"/>
      <c r="S160" s="207"/>
      <c r="T160" s="170"/>
      <c r="U160" s="170"/>
      <c r="V160" s="174"/>
      <c r="W160" s="180"/>
      <c r="X160" s="167"/>
      <c r="Y160" s="180"/>
      <c r="Z160" s="201"/>
      <c r="AA160" s="201"/>
      <c r="AB160" s="168"/>
      <c r="AC160" s="201"/>
      <c r="AD160" s="201"/>
      <c r="AE160" s="171"/>
      <c r="AF160" s="201"/>
      <c r="AG160" s="225"/>
      <c r="AH160" s="201"/>
      <c r="AI160" s="201"/>
      <c r="AJ160" s="207"/>
      <c r="AK160" s="225"/>
      <c r="AL160" s="171"/>
      <c r="AM160" s="181"/>
    </row>
    <row r="161" spans="1:39" s="186" customFormat="1" ht="13.5" customHeight="1" x14ac:dyDescent="0.2">
      <c r="A161" s="197">
        <v>159</v>
      </c>
      <c r="B161" s="235" t="s">
        <v>244</v>
      </c>
      <c r="C161" s="226"/>
      <c r="D161" s="225"/>
      <c r="E161" s="225"/>
      <c r="F161" s="227" t="b">
        <v>1</v>
      </c>
      <c r="G161" s="242" t="b">
        <v>0</v>
      </c>
      <c r="H161" s="172">
        <v>8.8000000000000007</v>
      </c>
      <c r="I161" s="168">
        <v>4.7699999999999996</v>
      </c>
      <c r="J161" s="169">
        <v>1.06</v>
      </c>
      <c r="K161" s="169">
        <f t="shared" ref="K161:K169" si="32">T161*J161</f>
        <v>1.06</v>
      </c>
      <c r="L161" s="169">
        <v>2.0499999999999998</v>
      </c>
      <c r="M161" s="169">
        <v>2.4</v>
      </c>
      <c r="N161" s="170">
        <v>27</v>
      </c>
      <c r="O161" s="171" t="s">
        <v>199</v>
      </c>
      <c r="P161" s="199" t="b">
        <v>1</v>
      </c>
      <c r="Q161" s="170"/>
      <c r="R161" s="200"/>
      <c r="S161" s="201" t="s">
        <v>149</v>
      </c>
      <c r="T161" s="170">
        <v>1</v>
      </c>
      <c r="U161" s="170">
        <v>3</v>
      </c>
      <c r="V161" s="122" t="b">
        <v>1</v>
      </c>
      <c r="W161" s="201"/>
      <c r="X161" s="167"/>
      <c r="Y161" s="174" t="s">
        <v>149</v>
      </c>
      <c r="Z161" s="201"/>
      <c r="AA161" s="201" t="s">
        <v>149</v>
      </c>
      <c r="AB161" s="168">
        <f t="shared" ref="AB161:AB169" si="33">I161</f>
        <v>4.7699999999999996</v>
      </c>
      <c r="AC161" s="201" t="s">
        <v>149</v>
      </c>
      <c r="AD161" s="201" t="s">
        <v>197</v>
      </c>
      <c r="AE161" s="173">
        <v>0.1</v>
      </c>
      <c r="AF161" s="201" t="s">
        <v>193</v>
      </c>
      <c r="AG161" s="201" t="s">
        <v>149</v>
      </c>
      <c r="AH161" s="201" t="s">
        <v>149</v>
      </c>
      <c r="AI161" s="225" t="b">
        <v>1</v>
      </c>
      <c r="AJ161" s="201" t="s">
        <v>149</v>
      </c>
      <c r="AK161" s="225" t="s">
        <v>192</v>
      </c>
      <c r="AL161" s="170">
        <v>13.7</v>
      </c>
      <c r="AM161" s="240" t="b">
        <v>1</v>
      </c>
    </row>
    <row r="162" spans="1:39" s="186" customFormat="1" x14ac:dyDescent="0.2">
      <c r="A162" s="197">
        <v>160</v>
      </c>
      <c r="B162" s="235" t="s">
        <v>243</v>
      </c>
      <c r="C162" s="226"/>
      <c r="D162" s="225"/>
      <c r="E162" s="225"/>
      <c r="F162" s="227" t="b">
        <v>1</v>
      </c>
      <c r="G162" s="242" t="b">
        <v>0</v>
      </c>
      <c r="H162" s="172">
        <v>8.8000000000000007</v>
      </c>
      <c r="I162" s="168">
        <v>5.82</v>
      </c>
      <c r="J162" s="169">
        <v>1.21</v>
      </c>
      <c r="K162" s="169">
        <f t="shared" si="32"/>
        <v>1.21</v>
      </c>
      <c r="L162" s="169">
        <v>2.38</v>
      </c>
      <c r="M162" s="169">
        <v>2.8</v>
      </c>
      <c r="N162" s="170">
        <v>27</v>
      </c>
      <c r="O162" s="171" t="s">
        <v>199</v>
      </c>
      <c r="P162" s="199" t="b">
        <v>1</v>
      </c>
      <c r="Q162" s="170"/>
      <c r="R162" s="200"/>
      <c r="S162" s="201" t="s">
        <v>149</v>
      </c>
      <c r="T162" s="170">
        <v>1</v>
      </c>
      <c r="U162" s="170">
        <v>3</v>
      </c>
      <c r="V162" s="122" t="b">
        <v>1</v>
      </c>
      <c r="W162" s="201"/>
      <c r="X162" s="167"/>
      <c r="Y162" s="174" t="s">
        <v>149</v>
      </c>
      <c r="Z162" s="201"/>
      <c r="AA162" s="201" t="s">
        <v>149</v>
      </c>
      <c r="AB162" s="168">
        <f t="shared" si="33"/>
        <v>5.82</v>
      </c>
      <c r="AC162" s="201" t="s">
        <v>149</v>
      </c>
      <c r="AD162" s="201" t="s">
        <v>197</v>
      </c>
      <c r="AE162" s="173">
        <v>0.1</v>
      </c>
      <c r="AF162" s="201" t="s">
        <v>193</v>
      </c>
      <c r="AG162" s="201" t="s">
        <v>149</v>
      </c>
      <c r="AH162" s="201" t="s">
        <v>149</v>
      </c>
      <c r="AI162" s="225" t="b">
        <v>1</v>
      </c>
      <c r="AJ162" s="201" t="s">
        <v>149</v>
      </c>
      <c r="AK162" s="225" t="s">
        <v>192</v>
      </c>
      <c r="AL162" s="170">
        <v>10.5</v>
      </c>
      <c r="AM162" s="240" t="b">
        <v>1</v>
      </c>
    </row>
    <row r="163" spans="1:39" s="186" customFormat="1" x14ac:dyDescent="0.2">
      <c r="A163" s="197">
        <v>161</v>
      </c>
      <c r="B163" s="235" t="s">
        <v>242</v>
      </c>
      <c r="C163" s="226"/>
      <c r="D163" s="225"/>
      <c r="E163" s="225"/>
      <c r="F163" s="227" t="b">
        <v>1</v>
      </c>
      <c r="G163" s="242" t="b">
        <v>0</v>
      </c>
      <c r="H163" s="172">
        <v>8.8000000000000007</v>
      </c>
      <c r="I163" s="168">
        <v>7.5</v>
      </c>
      <c r="J163" s="169">
        <v>1.55</v>
      </c>
      <c r="K163" s="169">
        <f t="shared" si="32"/>
        <v>1.55</v>
      </c>
      <c r="L163" s="169">
        <v>3</v>
      </c>
      <c r="M163" s="169">
        <v>3.5</v>
      </c>
      <c r="N163" s="170">
        <v>20</v>
      </c>
      <c r="O163" s="171" t="s">
        <v>199</v>
      </c>
      <c r="P163" s="199" t="b">
        <v>1</v>
      </c>
      <c r="Q163" s="170"/>
      <c r="R163" s="200"/>
      <c r="S163" s="201" t="s">
        <v>149</v>
      </c>
      <c r="T163" s="170">
        <v>1</v>
      </c>
      <c r="U163" s="170">
        <v>3</v>
      </c>
      <c r="V163" s="122" t="b">
        <v>1</v>
      </c>
      <c r="W163" s="201"/>
      <c r="X163" s="167"/>
      <c r="Y163" s="174" t="s">
        <v>149</v>
      </c>
      <c r="Z163" s="201"/>
      <c r="AA163" s="201" t="s">
        <v>149</v>
      </c>
      <c r="AB163" s="168">
        <f t="shared" si="33"/>
        <v>7.5</v>
      </c>
      <c r="AC163" s="201" t="s">
        <v>149</v>
      </c>
      <c r="AD163" s="201" t="s">
        <v>197</v>
      </c>
      <c r="AE163" s="173">
        <v>0.1</v>
      </c>
      <c r="AF163" s="201" t="s">
        <v>193</v>
      </c>
      <c r="AG163" s="201" t="s">
        <v>149</v>
      </c>
      <c r="AH163" s="201" t="s">
        <v>149</v>
      </c>
      <c r="AI163" s="225" t="b">
        <v>1</v>
      </c>
      <c r="AJ163" s="201" t="s">
        <v>149</v>
      </c>
      <c r="AK163" s="225" t="s">
        <v>192</v>
      </c>
      <c r="AL163" s="170">
        <v>8.1</v>
      </c>
      <c r="AM163" s="240" t="b">
        <v>1</v>
      </c>
    </row>
    <row r="164" spans="1:39" s="186" customFormat="1" x14ac:dyDescent="0.2">
      <c r="A164" s="197">
        <v>162</v>
      </c>
      <c r="B164" s="235" t="s">
        <v>241</v>
      </c>
      <c r="C164" s="226"/>
      <c r="D164" s="225"/>
      <c r="E164" s="225"/>
      <c r="F164" s="227" t="b">
        <v>1</v>
      </c>
      <c r="G164" s="242" t="b">
        <v>0</v>
      </c>
      <c r="H164" s="172">
        <v>8.8000000000000007</v>
      </c>
      <c r="I164" s="168">
        <v>10.31</v>
      </c>
      <c r="J164" s="169">
        <v>2.0499999999999998</v>
      </c>
      <c r="K164" s="169">
        <f t="shared" si="32"/>
        <v>2.0499999999999998</v>
      </c>
      <c r="L164" s="169">
        <v>3.82</v>
      </c>
      <c r="M164" s="169">
        <v>4.5999999999999996</v>
      </c>
      <c r="N164" s="170">
        <v>23</v>
      </c>
      <c r="O164" s="171" t="s">
        <v>199</v>
      </c>
      <c r="P164" s="199" t="b">
        <v>1</v>
      </c>
      <c r="Q164" s="170"/>
      <c r="R164" s="200"/>
      <c r="S164" s="201" t="s">
        <v>149</v>
      </c>
      <c r="T164" s="170">
        <v>1</v>
      </c>
      <c r="U164" s="170">
        <v>3</v>
      </c>
      <c r="V164" s="122" t="b">
        <v>1</v>
      </c>
      <c r="W164" s="201"/>
      <c r="X164" s="167"/>
      <c r="Y164" s="174" t="s">
        <v>149</v>
      </c>
      <c r="Z164" s="201"/>
      <c r="AA164" s="201" t="s">
        <v>149</v>
      </c>
      <c r="AB164" s="168">
        <f t="shared" si="33"/>
        <v>10.31</v>
      </c>
      <c r="AC164" s="201" t="s">
        <v>149</v>
      </c>
      <c r="AD164" s="201" t="s">
        <v>197</v>
      </c>
      <c r="AE164" s="173">
        <v>0.1</v>
      </c>
      <c r="AF164" s="201" t="s">
        <v>193</v>
      </c>
      <c r="AG164" s="201" t="s">
        <v>149</v>
      </c>
      <c r="AH164" s="201" t="s">
        <v>149</v>
      </c>
      <c r="AI164" s="225" t="b">
        <v>1</v>
      </c>
      <c r="AJ164" s="201" t="s">
        <v>149</v>
      </c>
      <c r="AK164" s="225" t="s">
        <v>192</v>
      </c>
      <c r="AL164" s="170">
        <v>9.4</v>
      </c>
      <c r="AM164" s="240" t="b">
        <v>1</v>
      </c>
    </row>
    <row r="165" spans="1:39" s="186" customFormat="1" x14ac:dyDescent="0.2">
      <c r="A165" s="197">
        <v>163</v>
      </c>
      <c r="B165" s="235" t="s">
        <v>240</v>
      </c>
      <c r="C165" s="226"/>
      <c r="D165" s="225"/>
      <c r="E165" s="225"/>
      <c r="F165" s="227" t="b">
        <v>1</v>
      </c>
      <c r="G165" s="242" t="b">
        <v>0</v>
      </c>
      <c r="H165" s="172">
        <v>8.8000000000000007</v>
      </c>
      <c r="I165" s="168">
        <v>13.31</v>
      </c>
      <c r="J165" s="169">
        <v>2.73</v>
      </c>
      <c r="K165" s="169">
        <f t="shared" si="32"/>
        <v>2.73</v>
      </c>
      <c r="L165" s="169">
        <v>5.14</v>
      </c>
      <c r="M165" s="169">
        <v>5.8</v>
      </c>
      <c r="N165" s="170">
        <v>23</v>
      </c>
      <c r="O165" s="171" t="s">
        <v>199</v>
      </c>
      <c r="P165" s="199" t="b">
        <v>1</v>
      </c>
      <c r="Q165" s="170"/>
      <c r="R165" s="200"/>
      <c r="S165" s="201" t="s">
        <v>149</v>
      </c>
      <c r="T165" s="170">
        <v>1</v>
      </c>
      <c r="U165" s="170">
        <v>3</v>
      </c>
      <c r="V165" s="122" t="b">
        <v>1</v>
      </c>
      <c r="W165" s="201"/>
      <c r="X165" s="167"/>
      <c r="Y165" s="174" t="s">
        <v>149</v>
      </c>
      <c r="Z165" s="201"/>
      <c r="AA165" s="201" t="s">
        <v>149</v>
      </c>
      <c r="AB165" s="168">
        <f t="shared" si="33"/>
        <v>13.31</v>
      </c>
      <c r="AC165" s="201" t="s">
        <v>149</v>
      </c>
      <c r="AD165" s="201" t="s">
        <v>197</v>
      </c>
      <c r="AE165" s="173">
        <v>0.1</v>
      </c>
      <c r="AF165" s="201" t="s">
        <v>193</v>
      </c>
      <c r="AG165" s="201" t="s">
        <v>149</v>
      </c>
      <c r="AH165" s="201" t="s">
        <v>149</v>
      </c>
      <c r="AI165" s="225" t="b">
        <v>1</v>
      </c>
      <c r="AJ165" s="201" t="s">
        <v>149</v>
      </c>
      <c r="AK165" s="225" t="s">
        <v>192</v>
      </c>
      <c r="AL165" s="170">
        <v>10.3</v>
      </c>
      <c r="AM165" s="240" t="b">
        <v>1</v>
      </c>
    </row>
    <row r="166" spans="1:39" s="186" customFormat="1" x14ac:dyDescent="0.2">
      <c r="A166" s="197">
        <v>164</v>
      </c>
      <c r="B166" s="235" t="s">
        <v>239</v>
      </c>
      <c r="C166" s="226"/>
      <c r="D166" s="225"/>
      <c r="E166" s="225"/>
      <c r="F166" s="227" t="b">
        <v>1</v>
      </c>
      <c r="G166" s="242" t="b">
        <v>0</v>
      </c>
      <c r="H166" s="172">
        <v>8.8000000000000007</v>
      </c>
      <c r="I166" s="168">
        <v>17.02</v>
      </c>
      <c r="J166" s="169">
        <v>3.75</v>
      </c>
      <c r="K166" s="169">
        <f t="shared" si="32"/>
        <v>3.75</v>
      </c>
      <c r="L166" s="169">
        <v>6.82</v>
      </c>
      <c r="M166" s="169">
        <v>8</v>
      </c>
      <c r="N166" s="170">
        <v>25</v>
      </c>
      <c r="O166" s="171" t="s">
        <v>199</v>
      </c>
      <c r="P166" s="199" t="b">
        <v>1</v>
      </c>
      <c r="Q166" s="170"/>
      <c r="R166" s="200"/>
      <c r="S166" s="201" t="s">
        <v>149</v>
      </c>
      <c r="T166" s="170">
        <v>1</v>
      </c>
      <c r="U166" s="170">
        <v>3</v>
      </c>
      <c r="V166" s="122" t="b">
        <v>1</v>
      </c>
      <c r="W166" s="201"/>
      <c r="X166" s="167"/>
      <c r="Y166" s="174" t="s">
        <v>149</v>
      </c>
      <c r="Z166" s="201"/>
      <c r="AA166" s="201" t="s">
        <v>149</v>
      </c>
      <c r="AB166" s="168">
        <f t="shared" si="33"/>
        <v>17.02</v>
      </c>
      <c r="AC166" s="201" t="s">
        <v>149</v>
      </c>
      <c r="AD166" s="201" t="s">
        <v>197</v>
      </c>
      <c r="AE166" s="173">
        <v>0.1</v>
      </c>
      <c r="AF166" s="201" t="s">
        <v>193</v>
      </c>
      <c r="AG166" s="201" t="s">
        <v>149</v>
      </c>
      <c r="AH166" s="201" t="s">
        <v>149</v>
      </c>
      <c r="AI166" s="225" t="b">
        <v>1</v>
      </c>
      <c r="AJ166" s="201" t="s">
        <v>149</v>
      </c>
      <c r="AK166" s="225" t="s">
        <v>192</v>
      </c>
      <c r="AL166" s="170">
        <v>12.8</v>
      </c>
      <c r="AM166" s="240" t="b">
        <v>1</v>
      </c>
    </row>
    <row r="167" spans="1:39" s="186" customFormat="1" x14ac:dyDescent="0.2">
      <c r="A167" s="197">
        <v>165</v>
      </c>
      <c r="B167" s="235" t="s">
        <v>238</v>
      </c>
      <c r="C167" s="226"/>
      <c r="D167" s="225"/>
      <c r="E167" s="225"/>
      <c r="F167" s="227" t="b">
        <v>1</v>
      </c>
      <c r="G167" s="174"/>
      <c r="H167" s="167" t="s">
        <v>149</v>
      </c>
      <c r="I167" s="168">
        <v>10.02</v>
      </c>
      <c r="J167" s="169">
        <v>2.23</v>
      </c>
      <c r="K167" s="169">
        <f t="shared" si="32"/>
        <v>2.23</v>
      </c>
      <c r="L167" s="169">
        <v>3.7</v>
      </c>
      <c r="M167" s="176">
        <v>4.3</v>
      </c>
      <c r="N167" s="170">
        <v>27</v>
      </c>
      <c r="O167" s="171" t="s">
        <v>199</v>
      </c>
      <c r="P167" s="199" t="b">
        <v>1</v>
      </c>
      <c r="Q167" s="170"/>
      <c r="R167" s="200"/>
      <c r="S167" s="201" t="s">
        <v>149</v>
      </c>
      <c r="T167" s="170">
        <v>1</v>
      </c>
      <c r="U167" s="170">
        <v>3</v>
      </c>
      <c r="V167" s="122" t="b">
        <v>1</v>
      </c>
      <c r="W167" s="201"/>
      <c r="X167" s="167"/>
      <c r="Y167" s="174" t="s">
        <v>149</v>
      </c>
      <c r="Z167" s="201"/>
      <c r="AA167" s="201" t="s">
        <v>149</v>
      </c>
      <c r="AB167" s="168">
        <f t="shared" si="33"/>
        <v>10.02</v>
      </c>
      <c r="AC167" s="201" t="s">
        <v>149</v>
      </c>
      <c r="AD167" s="201" t="s">
        <v>197</v>
      </c>
      <c r="AE167" s="173">
        <v>0.1</v>
      </c>
      <c r="AF167" s="201" t="s">
        <v>193</v>
      </c>
      <c r="AG167" s="201" t="s">
        <v>149</v>
      </c>
      <c r="AH167" s="201" t="s">
        <v>149</v>
      </c>
      <c r="AI167" s="225" t="b">
        <v>1</v>
      </c>
      <c r="AJ167" s="201" t="s">
        <v>149</v>
      </c>
      <c r="AK167" s="225" t="s">
        <v>192</v>
      </c>
      <c r="AL167" s="170">
        <v>14.4</v>
      </c>
      <c r="AM167" s="174"/>
    </row>
    <row r="168" spans="1:39" s="186" customFormat="1" x14ac:dyDescent="0.2">
      <c r="A168" s="197">
        <v>166</v>
      </c>
      <c r="B168" s="235" t="s">
        <v>237</v>
      </c>
      <c r="C168" s="226"/>
      <c r="D168" s="225"/>
      <c r="E168" s="225"/>
      <c r="F168" s="227" t="b">
        <v>1</v>
      </c>
      <c r="G168" s="174"/>
      <c r="H168" s="167" t="s">
        <v>149</v>
      </c>
      <c r="I168" s="168">
        <v>12.98</v>
      </c>
      <c r="J168" s="169">
        <v>2.84</v>
      </c>
      <c r="K168" s="169">
        <f t="shared" si="32"/>
        <v>2.84</v>
      </c>
      <c r="L168" s="169">
        <v>4.5999999999999996</v>
      </c>
      <c r="M168" s="176">
        <v>5.8</v>
      </c>
      <c r="N168" s="170">
        <v>28</v>
      </c>
      <c r="O168" s="171" t="s">
        <v>199</v>
      </c>
      <c r="P168" s="199" t="b">
        <v>1</v>
      </c>
      <c r="Q168" s="170"/>
      <c r="R168" s="200"/>
      <c r="S168" s="201" t="s">
        <v>149</v>
      </c>
      <c r="T168" s="170">
        <v>1</v>
      </c>
      <c r="U168" s="170">
        <v>3</v>
      </c>
      <c r="V168" s="122" t="b">
        <v>1</v>
      </c>
      <c r="W168" s="201"/>
      <c r="X168" s="167"/>
      <c r="Y168" s="174" t="s">
        <v>149</v>
      </c>
      <c r="Z168" s="201"/>
      <c r="AA168" s="201" t="s">
        <v>149</v>
      </c>
      <c r="AB168" s="168">
        <f t="shared" si="33"/>
        <v>12.98</v>
      </c>
      <c r="AC168" s="201" t="s">
        <v>149</v>
      </c>
      <c r="AD168" s="201" t="s">
        <v>197</v>
      </c>
      <c r="AE168" s="173">
        <v>0.1</v>
      </c>
      <c r="AF168" s="201" t="s">
        <v>193</v>
      </c>
      <c r="AG168" s="201" t="s">
        <v>149</v>
      </c>
      <c r="AH168" s="201" t="s">
        <v>149</v>
      </c>
      <c r="AI168" s="225" t="b">
        <v>1</v>
      </c>
      <c r="AJ168" s="201" t="s">
        <v>149</v>
      </c>
      <c r="AK168" s="225" t="s">
        <v>192</v>
      </c>
      <c r="AL168" s="170">
        <v>9.5</v>
      </c>
      <c r="AM168" s="174"/>
    </row>
    <row r="169" spans="1:39" s="186" customFormat="1" x14ac:dyDescent="0.2">
      <c r="A169" s="197">
        <v>167</v>
      </c>
      <c r="B169" s="235" t="s">
        <v>236</v>
      </c>
      <c r="C169" s="226"/>
      <c r="D169" s="225"/>
      <c r="E169" s="225"/>
      <c r="F169" s="227" t="b">
        <v>1</v>
      </c>
      <c r="G169" s="174"/>
      <c r="H169" s="167" t="s">
        <v>149</v>
      </c>
      <c r="I169" s="168">
        <v>16.989999999999998</v>
      </c>
      <c r="J169" s="175">
        <v>3.91</v>
      </c>
      <c r="K169" s="169">
        <f t="shared" si="32"/>
        <v>3.91</v>
      </c>
      <c r="L169" s="169">
        <v>6.4</v>
      </c>
      <c r="M169" s="176">
        <v>6.6</v>
      </c>
      <c r="N169" s="170">
        <v>29</v>
      </c>
      <c r="O169" s="171" t="s">
        <v>199</v>
      </c>
      <c r="P169" s="199" t="b">
        <v>1</v>
      </c>
      <c r="Q169" s="170"/>
      <c r="R169" s="200"/>
      <c r="S169" s="201" t="s">
        <v>149</v>
      </c>
      <c r="T169" s="170">
        <v>1</v>
      </c>
      <c r="U169" s="170">
        <v>3</v>
      </c>
      <c r="V169" s="122" t="b">
        <v>1</v>
      </c>
      <c r="W169" s="201"/>
      <c r="X169" s="167"/>
      <c r="Y169" s="174" t="s">
        <v>149</v>
      </c>
      <c r="Z169" s="201"/>
      <c r="AA169" s="201" t="s">
        <v>149</v>
      </c>
      <c r="AB169" s="168">
        <f t="shared" si="33"/>
        <v>16.989999999999998</v>
      </c>
      <c r="AC169" s="201" t="s">
        <v>149</v>
      </c>
      <c r="AD169" s="201" t="s">
        <v>197</v>
      </c>
      <c r="AE169" s="173">
        <v>0.1</v>
      </c>
      <c r="AF169" s="201" t="s">
        <v>193</v>
      </c>
      <c r="AG169" s="201" t="s">
        <v>149</v>
      </c>
      <c r="AH169" s="201" t="s">
        <v>149</v>
      </c>
      <c r="AI169" s="225" t="b">
        <v>1</v>
      </c>
      <c r="AJ169" s="201" t="s">
        <v>149</v>
      </c>
      <c r="AK169" s="225" t="s">
        <v>192</v>
      </c>
      <c r="AL169" s="170">
        <v>19.600000000000001</v>
      </c>
      <c r="AM169" s="174"/>
    </row>
    <row r="170" spans="1:39" s="186" customFormat="1" x14ac:dyDescent="0.2">
      <c r="A170" s="197">
        <v>168</v>
      </c>
      <c r="B170" s="235"/>
      <c r="C170" s="226"/>
      <c r="D170" s="225"/>
      <c r="E170" s="225"/>
      <c r="F170" s="227"/>
      <c r="G170" s="181"/>
      <c r="H170" s="167"/>
      <c r="I170" s="168"/>
      <c r="J170" s="175"/>
      <c r="K170" s="169"/>
      <c r="L170" s="169"/>
      <c r="M170" s="176"/>
      <c r="N170" s="170"/>
      <c r="O170" s="171"/>
      <c r="P170" s="199"/>
      <c r="Q170" s="170"/>
      <c r="R170" s="200"/>
      <c r="S170" s="201"/>
      <c r="T170" s="170"/>
      <c r="U170" s="170"/>
      <c r="V170" s="122"/>
      <c r="W170" s="201"/>
      <c r="X170" s="167"/>
      <c r="Y170" s="174"/>
      <c r="Z170" s="201"/>
      <c r="AA170" s="201"/>
      <c r="AB170" s="168"/>
      <c r="AC170" s="201"/>
      <c r="AD170" s="201"/>
      <c r="AE170" s="173"/>
      <c r="AF170" s="201"/>
      <c r="AG170" s="201"/>
      <c r="AH170" s="201"/>
      <c r="AI170" s="225"/>
      <c r="AJ170" s="201"/>
      <c r="AK170" s="225"/>
      <c r="AL170" s="170"/>
      <c r="AM170" s="181"/>
    </row>
    <row r="171" spans="1:39" s="186" customFormat="1" x14ac:dyDescent="0.2">
      <c r="A171" s="197">
        <v>169</v>
      </c>
      <c r="B171" s="235" t="s">
        <v>233</v>
      </c>
      <c r="C171" s="226"/>
      <c r="D171" s="225"/>
      <c r="E171" s="225"/>
      <c r="F171" s="227" t="b">
        <v>1</v>
      </c>
      <c r="G171" s="174"/>
      <c r="H171" s="167" t="s">
        <v>149</v>
      </c>
      <c r="I171" s="168">
        <v>38.04</v>
      </c>
      <c r="J171" s="169">
        <v>7.96</v>
      </c>
      <c r="K171" s="169">
        <f t="shared" ref="K171:K174" si="34">T171*J171</f>
        <v>7.96</v>
      </c>
      <c r="L171" s="169">
        <v>14.4</v>
      </c>
      <c r="M171" s="176">
        <v>17.399999999999999</v>
      </c>
      <c r="N171" s="170">
        <v>60</v>
      </c>
      <c r="O171" s="171" t="s">
        <v>199</v>
      </c>
      <c r="P171" s="199" t="b">
        <v>1</v>
      </c>
      <c r="Q171" s="170"/>
      <c r="R171" s="200"/>
      <c r="S171" s="201" t="s">
        <v>149</v>
      </c>
      <c r="T171" s="170">
        <v>1</v>
      </c>
      <c r="U171" s="170">
        <v>3</v>
      </c>
      <c r="V171" s="122" t="b">
        <v>1</v>
      </c>
      <c r="W171" s="201"/>
      <c r="X171" s="167"/>
      <c r="Y171" s="174" t="s">
        <v>149</v>
      </c>
      <c r="Z171" s="201"/>
      <c r="AA171" s="201" t="s">
        <v>149</v>
      </c>
      <c r="AB171" s="168">
        <f t="shared" ref="AB171:AB174" si="35">I171</f>
        <v>38.04</v>
      </c>
      <c r="AC171" s="201" t="s">
        <v>149</v>
      </c>
      <c r="AD171" s="201" t="s">
        <v>197</v>
      </c>
      <c r="AE171" s="173">
        <v>0.1</v>
      </c>
      <c r="AF171" s="201" t="s">
        <v>193</v>
      </c>
      <c r="AG171" s="201" t="s">
        <v>149</v>
      </c>
      <c r="AH171" s="201" t="s">
        <v>149</v>
      </c>
      <c r="AI171" s="225" t="b">
        <v>1</v>
      </c>
      <c r="AJ171" s="201" t="s">
        <v>149</v>
      </c>
      <c r="AK171" s="225" t="s">
        <v>192</v>
      </c>
      <c r="AL171" s="179">
        <v>10.4</v>
      </c>
      <c r="AM171" s="174"/>
    </row>
    <row r="172" spans="1:39" s="186" customFormat="1" x14ac:dyDescent="0.2">
      <c r="A172" s="197">
        <v>170</v>
      </c>
      <c r="B172" s="235" t="s">
        <v>232</v>
      </c>
      <c r="C172" s="226"/>
      <c r="D172" s="225"/>
      <c r="E172" s="225"/>
      <c r="F172" s="227" t="b">
        <v>1</v>
      </c>
      <c r="G172" s="174"/>
      <c r="H172" s="167" t="s">
        <v>149</v>
      </c>
      <c r="I172" s="168">
        <v>43.1</v>
      </c>
      <c r="J172" s="169">
        <v>9.0500000000000007</v>
      </c>
      <c r="K172" s="169">
        <f t="shared" si="34"/>
        <v>9.0500000000000007</v>
      </c>
      <c r="L172" s="169">
        <v>15.9</v>
      </c>
      <c r="M172" s="169">
        <v>21.1</v>
      </c>
      <c r="N172" s="170">
        <v>60</v>
      </c>
      <c r="O172" s="171" t="s">
        <v>199</v>
      </c>
      <c r="P172" s="199" t="b">
        <v>1</v>
      </c>
      <c r="Q172" s="170"/>
      <c r="R172" s="200"/>
      <c r="S172" s="201" t="s">
        <v>149</v>
      </c>
      <c r="T172" s="170">
        <v>1</v>
      </c>
      <c r="U172" s="170">
        <v>3</v>
      </c>
      <c r="V172" s="122" t="b">
        <v>1</v>
      </c>
      <c r="W172" s="201"/>
      <c r="X172" s="167"/>
      <c r="Y172" s="174" t="s">
        <v>149</v>
      </c>
      <c r="Z172" s="201"/>
      <c r="AA172" s="201" t="s">
        <v>149</v>
      </c>
      <c r="AB172" s="168">
        <f t="shared" si="35"/>
        <v>43.1</v>
      </c>
      <c r="AC172" s="201" t="s">
        <v>149</v>
      </c>
      <c r="AD172" s="201" t="s">
        <v>197</v>
      </c>
      <c r="AE172" s="173">
        <v>0.1</v>
      </c>
      <c r="AF172" s="201" t="s">
        <v>193</v>
      </c>
      <c r="AG172" s="201" t="s">
        <v>149</v>
      </c>
      <c r="AH172" s="201" t="s">
        <v>149</v>
      </c>
      <c r="AI172" s="225" t="b">
        <v>1</v>
      </c>
      <c r="AJ172" s="201" t="s">
        <v>149</v>
      </c>
      <c r="AK172" s="225" t="s">
        <v>192</v>
      </c>
      <c r="AL172" s="170">
        <v>19.3</v>
      </c>
      <c r="AM172" s="174"/>
    </row>
    <row r="173" spans="1:39" s="186" customFormat="1" x14ac:dyDescent="0.2">
      <c r="A173" s="197">
        <v>171</v>
      </c>
      <c r="B173" s="235" t="s">
        <v>231</v>
      </c>
      <c r="C173" s="226"/>
      <c r="D173" s="225"/>
      <c r="E173" s="225"/>
      <c r="F173" s="227" t="b">
        <v>1</v>
      </c>
      <c r="G173" s="174"/>
      <c r="H173" s="167" t="s">
        <v>149</v>
      </c>
      <c r="I173" s="168">
        <v>55.83</v>
      </c>
      <c r="J173" s="169">
        <v>11.61</v>
      </c>
      <c r="K173" s="169">
        <f t="shared" si="34"/>
        <v>11.61</v>
      </c>
      <c r="L173" s="169">
        <v>19.8</v>
      </c>
      <c r="M173" s="169">
        <v>21.4</v>
      </c>
      <c r="N173" s="170">
        <v>65</v>
      </c>
      <c r="O173" s="171" t="s">
        <v>199</v>
      </c>
      <c r="P173" s="199" t="b">
        <v>1</v>
      </c>
      <c r="Q173" s="170"/>
      <c r="R173" s="200"/>
      <c r="S173" s="201" t="s">
        <v>149</v>
      </c>
      <c r="T173" s="170">
        <v>1</v>
      </c>
      <c r="U173" s="170">
        <v>3</v>
      </c>
      <c r="V173" s="122" t="b">
        <v>1</v>
      </c>
      <c r="W173" s="201"/>
      <c r="X173" s="167"/>
      <c r="Y173" s="174" t="s">
        <v>149</v>
      </c>
      <c r="Z173" s="201"/>
      <c r="AA173" s="201" t="s">
        <v>149</v>
      </c>
      <c r="AB173" s="168">
        <f t="shared" si="35"/>
        <v>55.83</v>
      </c>
      <c r="AC173" s="201" t="s">
        <v>149</v>
      </c>
      <c r="AD173" s="201" t="s">
        <v>197</v>
      </c>
      <c r="AE173" s="173">
        <v>0.1</v>
      </c>
      <c r="AF173" s="201" t="s">
        <v>193</v>
      </c>
      <c r="AG173" s="201" t="s">
        <v>149</v>
      </c>
      <c r="AH173" s="201" t="s">
        <v>149</v>
      </c>
      <c r="AI173" s="225" t="b">
        <v>1</v>
      </c>
      <c r="AJ173" s="201" t="s">
        <v>149</v>
      </c>
      <c r="AK173" s="225" t="s">
        <v>192</v>
      </c>
      <c r="AL173" s="170">
        <v>10.5</v>
      </c>
      <c r="AM173" s="174"/>
    </row>
    <row r="174" spans="1:39" s="186" customFormat="1" x14ac:dyDescent="0.2">
      <c r="A174" s="197">
        <v>172</v>
      </c>
      <c r="B174" s="235" t="s">
        <v>230</v>
      </c>
      <c r="C174" s="226"/>
      <c r="D174" s="225"/>
      <c r="E174" s="225"/>
      <c r="F174" s="227" t="b">
        <v>1</v>
      </c>
      <c r="G174" s="174"/>
      <c r="H174" s="167" t="s">
        <v>149</v>
      </c>
      <c r="I174" s="168">
        <v>67.099999999999994</v>
      </c>
      <c r="J174" s="169">
        <v>14.23</v>
      </c>
      <c r="K174" s="169">
        <f t="shared" si="34"/>
        <v>14.23</v>
      </c>
      <c r="L174" s="169">
        <v>26.2</v>
      </c>
      <c r="M174" s="176">
        <v>28.2</v>
      </c>
      <c r="N174" s="170">
        <v>80</v>
      </c>
      <c r="O174" s="171" t="s">
        <v>199</v>
      </c>
      <c r="P174" s="199" t="b">
        <v>1</v>
      </c>
      <c r="Q174" s="170"/>
      <c r="R174" s="200"/>
      <c r="S174" s="201" t="s">
        <v>149</v>
      </c>
      <c r="T174" s="170">
        <v>1</v>
      </c>
      <c r="U174" s="170">
        <v>3</v>
      </c>
      <c r="V174" s="122" t="b">
        <v>1</v>
      </c>
      <c r="W174" s="201"/>
      <c r="X174" s="167"/>
      <c r="Y174" s="174" t="s">
        <v>149</v>
      </c>
      <c r="Z174" s="201"/>
      <c r="AA174" s="201" t="s">
        <v>149</v>
      </c>
      <c r="AB174" s="168">
        <f t="shared" si="35"/>
        <v>67.099999999999994</v>
      </c>
      <c r="AC174" s="201" t="s">
        <v>149</v>
      </c>
      <c r="AD174" s="201" t="s">
        <v>197</v>
      </c>
      <c r="AE174" s="173">
        <v>0.1</v>
      </c>
      <c r="AF174" s="201" t="s">
        <v>193</v>
      </c>
      <c r="AG174" s="201" t="s">
        <v>149</v>
      </c>
      <c r="AH174" s="201" t="s">
        <v>149</v>
      </c>
      <c r="AI174" s="225" t="b">
        <v>1</v>
      </c>
      <c r="AJ174" s="201" t="s">
        <v>149</v>
      </c>
      <c r="AK174" s="225" t="s">
        <v>192</v>
      </c>
      <c r="AL174" s="170">
        <v>9.1999999999999993</v>
      </c>
      <c r="AM174" s="174"/>
    </row>
    <row r="175" spans="1:39" s="186" customFormat="1" x14ac:dyDescent="0.2">
      <c r="A175" s="197">
        <v>173</v>
      </c>
      <c r="B175" s="235"/>
      <c r="C175" s="226"/>
      <c r="D175" s="225"/>
      <c r="E175" s="225"/>
      <c r="F175" s="227"/>
      <c r="G175" s="201"/>
      <c r="H175" s="172"/>
      <c r="I175" s="178"/>
      <c r="J175" s="169"/>
      <c r="K175" s="169"/>
      <c r="L175" s="169"/>
      <c r="M175" s="176"/>
      <c r="N175" s="170"/>
      <c r="O175" s="171"/>
      <c r="P175" s="199"/>
      <c r="Q175" s="170"/>
      <c r="R175" s="200"/>
      <c r="S175" s="207"/>
      <c r="T175" s="170"/>
      <c r="U175" s="170"/>
      <c r="V175" s="174"/>
      <c r="W175" s="180"/>
      <c r="X175" s="167"/>
      <c r="Y175" s="180"/>
      <c r="Z175" s="201"/>
      <c r="AA175" s="201"/>
      <c r="AB175" s="168"/>
      <c r="AC175" s="201"/>
      <c r="AD175" s="201"/>
      <c r="AE175" s="171"/>
      <c r="AF175" s="201"/>
      <c r="AG175" s="225"/>
      <c r="AH175" s="201"/>
      <c r="AI175" s="201"/>
      <c r="AJ175" s="207"/>
      <c r="AK175" s="225"/>
      <c r="AL175" s="171"/>
      <c r="AM175" s="201"/>
    </row>
    <row r="176" spans="1:39" s="208" customFormat="1" x14ac:dyDescent="0.2">
      <c r="A176" s="197">
        <v>174</v>
      </c>
      <c r="B176" s="235" t="s">
        <v>228</v>
      </c>
      <c r="C176" s="226"/>
      <c r="D176" s="225"/>
      <c r="E176" s="225"/>
      <c r="F176" s="227" t="b">
        <v>1</v>
      </c>
      <c r="G176" s="242" t="b">
        <v>0</v>
      </c>
      <c r="H176" s="177">
        <v>8.8000000000000007</v>
      </c>
      <c r="I176" s="178">
        <v>4.7699999999999996</v>
      </c>
      <c r="J176" s="170">
        <v>1.06</v>
      </c>
      <c r="K176" s="169">
        <f t="shared" ref="K176:K180" si="36">T176*J176</f>
        <v>1.06</v>
      </c>
      <c r="L176" s="169">
        <v>2.0499999999999998</v>
      </c>
      <c r="M176" s="179">
        <v>2.4</v>
      </c>
      <c r="N176" s="170">
        <v>27</v>
      </c>
      <c r="O176" s="171" t="s">
        <v>199</v>
      </c>
      <c r="P176" s="199" t="b">
        <v>1</v>
      </c>
      <c r="Q176" s="170"/>
      <c r="R176" s="200"/>
      <c r="S176" s="207" t="s">
        <v>149</v>
      </c>
      <c r="T176" s="170">
        <v>1</v>
      </c>
      <c r="U176" s="170">
        <v>3</v>
      </c>
      <c r="V176" s="122" t="b">
        <v>1</v>
      </c>
      <c r="W176" s="201"/>
      <c r="X176" s="167"/>
      <c r="Y176" s="180">
        <v>1</v>
      </c>
      <c r="Z176" s="201" t="b">
        <v>1</v>
      </c>
      <c r="AA176" s="201">
        <v>175</v>
      </c>
      <c r="AB176" s="168">
        <f t="shared" ref="AB176:AB180" si="37">I176</f>
        <v>4.7699999999999996</v>
      </c>
      <c r="AC176" s="201" t="s">
        <v>149</v>
      </c>
      <c r="AD176" s="201" t="s">
        <v>197</v>
      </c>
      <c r="AE176" s="171">
        <v>0.1</v>
      </c>
      <c r="AF176" s="201" t="s">
        <v>193</v>
      </c>
      <c r="AG176" s="201" t="s">
        <v>149</v>
      </c>
      <c r="AH176" s="201" t="s">
        <v>149</v>
      </c>
      <c r="AI176" s="180" t="b">
        <v>1</v>
      </c>
      <c r="AJ176" s="207">
        <v>1</v>
      </c>
      <c r="AK176" s="225" t="s">
        <v>192</v>
      </c>
      <c r="AL176" s="171">
        <v>8.16</v>
      </c>
      <c r="AM176" s="122" t="b">
        <v>1</v>
      </c>
    </row>
    <row r="177" spans="1:39" s="208" customFormat="1" x14ac:dyDescent="0.2">
      <c r="A177" s="197">
        <v>175</v>
      </c>
      <c r="B177" s="235" t="s">
        <v>227</v>
      </c>
      <c r="C177" s="226"/>
      <c r="D177" s="225"/>
      <c r="E177" s="225"/>
      <c r="F177" s="227" t="b">
        <v>1</v>
      </c>
      <c r="G177" s="242" t="b">
        <v>0</v>
      </c>
      <c r="H177" s="177">
        <v>8.8000000000000007</v>
      </c>
      <c r="I177" s="178">
        <v>5.82</v>
      </c>
      <c r="J177" s="170">
        <v>1.21</v>
      </c>
      <c r="K177" s="169">
        <f t="shared" si="36"/>
        <v>1.21</v>
      </c>
      <c r="L177" s="169">
        <v>2.38</v>
      </c>
      <c r="M177" s="179">
        <v>2.8</v>
      </c>
      <c r="N177" s="170">
        <v>27</v>
      </c>
      <c r="O177" s="171" t="s">
        <v>199</v>
      </c>
      <c r="P177" s="199" t="b">
        <v>1</v>
      </c>
      <c r="Q177" s="170"/>
      <c r="R177" s="200"/>
      <c r="S177" s="207" t="s">
        <v>149</v>
      </c>
      <c r="T177" s="170">
        <v>1</v>
      </c>
      <c r="U177" s="170">
        <v>3</v>
      </c>
      <c r="V177" s="122" t="b">
        <v>1</v>
      </c>
      <c r="W177" s="201"/>
      <c r="X177" s="167"/>
      <c r="Y177" s="180">
        <v>1</v>
      </c>
      <c r="Z177" s="201" t="b">
        <v>1</v>
      </c>
      <c r="AA177" s="201">
        <v>175</v>
      </c>
      <c r="AB177" s="168">
        <f t="shared" si="37"/>
        <v>5.82</v>
      </c>
      <c r="AC177" s="201" t="s">
        <v>149</v>
      </c>
      <c r="AD177" s="201" t="s">
        <v>197</v>
      </c>
      <c r="AE177" s="171">
        <v>0.1</v>
      </c>
      <c r="AF177" s="201" t="s">
        <v>193</v>
      </c>
      <c r="AG177" s="201" t="s">
        <v>149</v>
      </c>
      <c r="AH177" s="201" t="s">
        <v>149</v>
      </c>
      <c r="AI177" s="180" t="b">
        <v>1</v>
      </c>
      <c r="AJ177" s="207">
        <v>1</v>
      </c>
      <c r="AK177" s="225" t="s">
        <v>192</v>
      </c>
      <c r="AL177" s="171">
        <v>11.2</v>
      </c>
      <c r="AM177" s="122" t="b">
        <v>1</v>
      </c>
    </row>
    <row r="178" spans="1:39" s="208" customFormat="1" x14ac:dyDescent="0.2">
      <c r="A178" s="197">
        <v>176</v>
      </c>
      <c r="B178" s="235" t="s">
        <v>226</v>
      </c>
      <c r="C178" s="226"/>
      <c r="D178" s="225"/>
      <c r="E178" s="225"/>
      <c r="F178" s="227" t="b">
        <v>1</v>
      </c>
      <c r="G178" s="242" t="b">
        <v>0</v>
      </c>
      <c r="H178" s="177">
        <v>8.8000000000000007</v>
      </c>
      <c r="I178" s="178">
        <v>7.5</v>
      </c>
      <c r="J178" s="170">
        <v>1.55</v>
      </c>
      <c r="K178" s="169">
        <f t="shared" si="36"/>
        <v>1.55</v>
      </c>
      <c r="L178" s="169">
        <v>3</v>
      </c>
      <c r="M178" s="179">
        <v>3.5</v>
      </c>
      <c r="N178" s="170">
        <v>20</v>
      </c>
      <c r="O178" s="171" t="s">
        <v>199</v>
      </c>
      <c r="P178" s="199" t="b">
        <v>1</v>
      </c>
      <c r="Q178" s="170"/>
      <c r="R178" s="200"/>
      <c r="S178" s="207" t="s">
        <v>149</v>
      </c>
      <c r="T178" s="170">
        <v>1</v>
      </c>
      <c r="U178" s="170">
        <v>3</v>
      </c>
      <c r="V178" s="122" t="b">
        <v>1</v>
      </c>
      <c r="W178" s="201"/>
      <c r="X178" s="167"/>
      <c r="Y178" s="180">
        <v>1</v>
      </c>
      <c r="Z178" s="201" t="b">
        <v>1</v>
      </c>
      <c r="AA178" s="201">
        <v>175</v>
      </c>
      <c r="AB178" s="168">
        <f t="shared" si="37"/>
        <v>7.5</v>
      </c>
      <c r="AC178" s="201" t="s">
        <v>149</v>
      </c>
      <c r="AD178" s="201" t="s">
        <v>197</v>
      </c>
      <c r="AE178" s="171">
        <v>0.1</v>
      </c>
      <c r="AF178" s="201" t="s">
        <v>193</v>
      </c>
      <c r="AG178" s="201" t="s">
        <v>149</v>
      </c>
      <c r="AH178" s="201" t="s">
        <v>149</v>
      </c>
      <c r="AI178" s="180" t="b">
        <v>1</v>
      </c>
      <c r="AJ178" s="207">
        <v>1</v>
      </c>
      <c r="AK178" s="225" t="s">
        <v>192</v>
      </c>
      <c r="AL178" s="171">
        <v>15.82</v>
      </c>
      <c r="AM178" s="122" t="b">
        <v>1</v>
      </c>
    </row>
    <row r="179" spans="1:39" s="208" customFormat="1" x14ac:dyDescent="0.2">
      <c r="A179" s="197">
        <v>177</v>
      </c>
      <c r="B179" s="235" t="s">
        <v>225</v>
      </c>
      <c r="C179" s="226"/>
      <c r="D179" s="225"/>
      <c r="E179" s="225"/>
      <c r="F179" s="227" t="b">
        <v>1</v>
      </c>
      <c r="G179" s="242" t="b">
        <v>0</v>
      </c>
      <c r="H179" s="177">
        <v>8.8000000000000007</v>
      </c>
      <c r="I179" s="178">
        <v>10.31</v>
      </c>
      <c r="J179" s="170">
        <v>2.0499999999999998</v>
      </c>
      <c r="K179" s="169">
        <f t="shared" si="36"/>
        <v>2.0499999999999998</v>
      </c>
      <c r="L179" s="169">
        <v>3.82</v>
      </c>
      <c r="M179" s="179">
        <v>4.5999999999999996</v>
      </c>
      <c r="N179" s="170">
        <v>23</v>
      </c>
      <c r="O179" s="171" t="s">
        <v>199</v>
      </c>
      <c r="P179" s="199" t="b">
        <v>1</v>
      </c>
      <c r="Q179" s="170"/>
      <c r="R179" s="200"/>
      <c r="S179" s="207" t="s">
        <v>149</v>
      </c>
      <c r="T179" s="170">
        <v>1</v>
      </c>
      <c r="U179" s="170">
        <v>3</v>
      </c>
      <c r="V179" s="122" t="b">
        <v>1</v>
      </c>
      <c r="W179" s="201"/>
      <c r="X179" s="167"/>
      <c r="Y179" s="180">
        <v>1</v>
      </c>
      <c r="Z179" s="201" t="b">
        <v>1</v>
      </c>
      <c r="AA179" s="201">
        <v>175</v>
      </c>
      <c r="AB179" s="168">
        <f t="shared" si="37"/>
        <v>10.31</v>
      </c>
      <c r="AC179" s="201" t="s">
        <v>149</v>
      </c>
      <c r="AD179" s="201" t="s">
        <v>197</v>
      </c>
      <c r="AE179" s="171">
        <v>0.1</v>
      </c>
      <c r="AF179" s="201" t="s">
        <v>193</v>
      </c>
      <c r="AG179" s="201" t="s">
        <v>149</v>
      </c>
      <c r="AH179" s="201" t="s">
        <v>149</v>
      </c>
      <c r="AI179" s="180" t="b">
        <v>1</v>
      </c>
      <c r="AJ179" s="207">
        <v>1</v>
      </c>
      <c r="AK179" s="225" t="s">
        <v>192</v>
      </c>
      <c r="AL179" s="171">
        <v>10.7</v>
      </c>
      <c r="AM179" s="122" t="b">
        <v>1</v>
      </c>
    </row>
    <row r="180" spans="1:39" s="208" customFormat="1" x14ac:dyDescent="0.2">
      <c r="A180" s="197">
        <v>178</v>
      </c>
      <c r="B180" s="235" t="s">
        <v>224</v>
      </c>
      <c r="C180" s="226"/>
      <c r="D180" s="225"/>
      <c r="E180" s="225"/>
      <c r="F180" s="227" t="b">
        <v>1</v>
      </c>
      <c r="G180" s="242" t="b">
        <v>0</v>
      </c>
      <c r="H180" s="177">
        <v>8.8000000000000007</v>
      </c>
      <c r="I180" s="178">
        <v>13.31</v>
      </c>
      <c r="J180" s="170">
        <v>2.73</v>
      </c>
      <c r="K180" s="169">
        <f t="shared" si="36"/>
        <v>2.73</v>
      </c>
      <c r="L180" s="169">
        <v>5.14</v>
      </c>
      <c r="M180" s="179">
        <v>5.8</v>
      </c>
      <c r="N180" s="170">
        <v>23</v>
      </c>
      <c r="O180" s="171" t="s">
        <v>199</v>
      </c>
      <c r="P180" s="199" t="b">
        <v>1</v>
      </c>
      <c r="Q180" s="170"/>
      <c r="R180" s="200"/>
      <c r="S180" s="207" t="s">
        <v>149</v>
      </c>
      <c r="T180" s="170">
        <v>1</v>
      </c>
      <c r="U180" s="170">
        <v>3</v>
      </c>
      <c r="V180" s="122" t="b">
        <v>1</v>
      </c>
      <c r="W180" s="201"/>
      <c r="X180" s="167"/>
      <c r="Y180" s="180">
        <v>1</v>
      </c>
      <c r="Z180" s="201" t="b">
        <v>1</v>
      </c>
      <c r="AA180" s="201">
        <v>175</v>
      </c>
      <c r="AB180" s="168">
        <f t="shared" si="37"/>
        <v>13.31</v>
      </c>
      <c r="AC180" s="201" t="s">
        <v>149</v>
      </c>
      <c r="AD180" s="201" t="s">
        <v>197</v>
      </c>
      <c r="AE180" s="171">
        <v>0.1</v>
      </c>
      <c r="AF180" s="201" t="s">
        <v>193</v>
      </c>
      <c r="AG180" s="201" t="s">
        <v>149</v>
      </c>
      <c r="AH180" s="201" t="s">
        <v>149</v>
      </c>
      <c r="AI180" s="180" t="b">
        <v>1</v>
      </c>
      <c r="AJ180" s="207">
        <v>1</v>
      </c>
      <c r="AK180" s="225" t="s">
        <v>192</v>
      </c>
      <c r="AL180" s="171">
        <v>11.9</v>
      </c>
      <c r="AM180" s="122" t="b">
        <v>1</v>
      </c>
    </row>
    <row r="181" spans="1:39" s="186" customFormat="1" x14ac:dyDescent="0.2">
      <c r="A181" s="197">
        <v>179</v>
      </c>
      <c r="B181" s="235"/>
      <c r="C181" s="226"/>
      <c r="D181" s="225"/>
      <c r="E181" s="225"/>
      <c r="F181" s="227"/>
      <c r="G181" s="181"/>
      <c r="H181" s="172"/>
      <c r="I181" s="178"/>
      <c r="J181" s="169"/>
      <c r="K181" s="169"/>
      <c r="L181" s="169"/>
      <c r="M181" s="176"/>
      <c r="N181" s="170"/>
      <c r="O181" s="171"/>
      <c r="P181" s="199"/>
      <c r="Q181" s="170"/>
      <c r="R181" s="200"/>
      <c r="S181" s="207"/>
      <c r="T181" s="170"/>
      <c r="U181" s="170"/>
      <c r="V181" s="174"/>
      <c r="W181" s="180"/>
      <c r="X181" s="167"/>
      <c r="Y181" s="180"/>
      <c r="Z181" s="201"/>
      <c r="AA181" s="201"/>
      <c r="AB181" s="168"/>
      <c r="AC181" s="201"/>
      <c r="AD181" s="201"/>
      <c r="AE181" s="171"/>
      <c r="AF181" s="201"/>
      <c r="AG181" s="225"/>
      <c r="AH181" s="201"/>
      <c r="AI181" s="201"/>
      <c r="AJ181" s="207"/>
      <c r="AK181" s="225"/>
      <c r="AL181" s="171"/>
      <c r="AM181" s="181"/>
    </row>
    <row r="182" spans="1:39" s="186" customFormat="1" x14ac:dyDescent="0.2">
      <c r="A182" s="197">
        <v>180</v>
      </c>
      <c r="B182" s="237" t="s">
        <v>600</v>
      </c>
      <c r="C182" s="226"/>
      <c r="D182" s="225"/>
      <c r="E182" s="225"/>
      <c r="F182" s="227"/>
      <c r="G182" s="181"/>
      <c r="H182" s="172"/>
      <c r="I182" s="178"/>
      <c r="J182" s="169"/>
      <c r="K182" s="169"/>
      <c r="L182" s="169"/>
      <c r="M182" s="176"/>
      <c r="N182" s="170"/>
      <c r="O182" s="171"/>
      <c r="P182" s="199"/>
      <c r="Q182" s="170"/>
      <c r="R182" s="200"/>
      <c r="S182" s="207"/>
      <c r="T182" s="170"/>
      <c r="U182" s="170"/>
      <c r="V182" s="174"/>
      <c r="W182" s="180"/>
      <c r="X182" s="167"/>
      <c r="Y182" s="180"/>
      <c r="Z182" s="201"/>
      <c r="AA182" s="201"/>
      <c r="AB182" s="168"/>
      <c r="AC182" s="201"/>
      <c r="AD182" s="201"/>
      <c r="AE182" s="171"/>
      <c r="AF182" s="201"/>
      <c r="AG182" s="225"/>
      <c r="AH182" s="201"/>
      <c r="AI182" s="201"/>
      <c r="AJ182" s="207"/>
      <c r="AK182" s="225"/>
      <c r="AL182" s="171"/>
      <c r="AM182" s="181"/>
    </row>
    <row r="183" spans="1:39" s="186" customFormat="1" x14ac:dyDescent="0.2">
      <c r="A183" s="197">
        <v>181</v>
      </c>
      <c r="B183" s="235"/>
      <c r="C183" s="226"/>
      <c r="D183" s="225"/>
      <c r="E183" s="225"/>
      <c r="F183" s="227"/>
      <c r="G183" s="181"/>
      <c r="H183" s="172"/>
      <c r="I183" s="178"/>
      <c r="J183" s="169"/>
      <c r="K183" s="169"/>
      <c r="L183" s="169"/>
      <c r="M183" s="176"/>
      <c r="N183" s="170"/>
      <c r="O183" s="171"/>
      <c r="P183" s="199"/>
      <c r="Q183" s="170"/>
      <c r="R183" s="200"/>
      <c r="S183" s="207"/>
      <c r="T183" s="170"/>
      <c r="U183" s="170"/>
      <c r="V183" s="174"/>
      <c r="W183" s="180"/>
      <c r="X183" s="167"/>
      <c r="Y183" s="180"/>
      <c r="Z183" s="201"/>
      <c r="AA183" s="201"/>
      <c r="AB183" s="168"/>
      <c r="AC183" s="201"/>
      <c r="AD183" s="201"/>
      <c r="AE183" s="171"/>
      <c r="AF183" s="201"/>
      <c r="AG183" s="225"/>
      <c r="AH183" s="201"/>
      <c r="AI183" s="201"/>
      <c r="AJ183" s="207"/>
      <c r="AK183" s="225"/>
      <c r="AL183" s="171"/>
      <c r="AM183" s="181"/>
    </row>
    <row r="184" spans="1:39" s="208" customFormat="1" x14ac:dyDescent="0.2">
      <c r="A184" s="197">
        <v>182</v>
      </c>
      <c r="B184" s="235" t="s">
        <v>219</v>
      </c>
      <c r="C184" s="226"/>
      <c r="D184" s="225"/>
      <c r="E184" s="225"/>
      <c r="F184" s="227" t="b">
        <v>1</v>
      </c>
      <c r="G184" s="242" t="b">
        <v>0</v>
      </c>
      <c r="H184" s="172">
        <v>8.8000000000000007</v>
      </c>
      <c r="I184" s="178">
        <v>5.62</v>
      </c>
      <c r="J184" s="169">
        <v>1.05</v>
      </c>
      <c r="K184" s="169">
        <f t="shared" ref="K184:K192" si="38">T184*J184</f>
        <v>1.05</v>
      </c>
      <c r="L184" s="169">
        <v>2.1</v>
      </c>
      <c r="M184" s="169">
        <v>2.4</v>
      </c>
      <c r="N184" s="170">
        <v>27</v>
      </c>
      <c r="O184" s="171" t="s">
        <v>199</v>
      </c>
      <c r="P184" s="199" t="b">
        <v>1</v>
      </c>
      <c r="Q184" s="170"/>
      <c r="R184" s="200"/>
      <c r="S184" s="207" t="s">
        <v>149</v>
      </c>
      <c r="T184" s="170">
        <v>1</v>
      </c>
      <c r="U184" s="170">
        <v>3</v>
      </c>
      <c r="V184" s="174"/>
      <c r="W184" s="201"/>
      <c r="X184" s="209" t="b">
        <v>1</v>
      </c>
      <c r="Y184" s="174" t="s">
        <v>149</v>
      </c>
      <c r="Z184" s="201"/>
      <c r="AA184" s="201" t="s">
        <v>149</v>
      </c>
      <c r="AB184" s="168">
        <f t="shared" ref="AB184:AB192" si="39">I184</f>
        <v>5.62</v>
      </c>
      <c r="AC184" s="201" t="s">
        <v>149</v>
      </c>
      <c r="AD184" s="201" t="s">
        <v>197</v>
      </c>
      <c r="AE184" s="171">
        <v>0.1</v>
      </c>
      <c r="AF184" s="201" t="s">
        <v>193</v>
      </c>
      <c r="AG184" s="201" t="s">
        <v>149</v>
      </c>
      <c r="AH184" s="180" t="b">
        <v>1</v>
      </c>
      <c r="AI184" s="201" t="s">
        <v>149</v>
      </c>
      <c r="AJ184" s="201" t="s">
        <v>149</v>
      </c>
      <c r="AK184" s="225" t="s">
        <v>192</v>
      </c>
      <c r="AL184" s="171">
        <v>13.7</v>
      </c>
      <c r="AM184" s="122" t="b">
        <v>1</v>
      </c>
    </row>
    <row r="185" spans="1:39" s="208" customFormat="1" x14ac:dyDescent="0.2">
      <c r="A185" s="197">
        <v>183</v>
      </c>
      <c r="B185" s="235" t="s">
        <v>218</v>
      </c>
      <c r="C185" s="226"/>
      <c r="D185" s="225"/>
      <c r="E185" s="225"/>
      <c r="F185" s="227" t="b">
        <v>1</v>
      </c>
      <c r="G185" s="242" t="b">
        <v>0</v>
      </c>
      <c r="H185" s="172">
        <v>8.8000000000000007</v>
      </c>
      <c r="I185" s="178">
        <v>6.82</v>
      </c>
      <c r="J185" s="169">
        <v>1.22</v>
      </c>
      <c r="K185" s="169">
        <f t="shared" si="38"/>
        <v>1.22</v>
      </c>
      <c r="L185" s="169">
        <v>2.46</v>
      </c>
      <c r="M185" s="169">
        <v>2.8</v>
      </c>
      <c r="N185" s="170">
        <v>27</v>
      </c>
      <c r="O185" s="171" t="s">
        <v>199</v>
      </c>
      <c r="P185" s="199" t="b">
        <v>1</v>
      </c>
      <c r="Q185" s="170"/>
      <c r="R185" s="200"/>
      <c r="S185" s="207" t="s">
        <v>149</v>
      </c>
      <c r="T185" s="170">
        <v>1</v>
      </c>
      <c r="U185" s="170">
        <v>3</v>
      </c>
      <c r="V185" s="174"/>
      <c r="W185" s="201"/>
      <c r="X185" s="209" t="b">
        <v>1</v>
      </c>
      <c r="Y185" s="174" t="s">
        <v>149</v>
      </c>
      <c r="Z185" s="201"/>
      <c r="AA185" s="201" t="s">
        <v>149</v>
      </c>
      <c r="AB185" s="168">
        <f t="shared" si="39"/>
        <v>6.82</v>
      </c>
      <c r="AC185" s="201" t="s">
        <v>149</v>
      </c>
      <c r="AD185" s="201" t="s">
        <v>197</v>
      </c>
      <c r="AE185" s="171">
        <v>0.1</v>
      </c>
      <c r="AF185" s="201" t="s">
        <v>193</v>
      </c>
      <c r="AG185" s="201" t="s">
        <v>149</v>
      </c>
      <c r="AH185" s="180" t="b">
        <v>1</v>
      </c>
      <c r="AI185" s="201" t="s">
        <v>149</v>
      </c>
      <c r="AJ185" s="201" t="s">
        <v>149</v>
      </c>
      <c r="AK185" s="225" t="s">
        <v>192</v>
      </c>
      <c r="AL185" s="171">
        <v>18.600000000000001</v>
      </c>
      <c r="AM185" s="122" t="b">
        <v>1</v>
      </c>
    </row>
    <row r="186" spans="1:39" s="208" customFormat="1" x14ac:dyDescent="0.2">
      <c r="A186" s="197">
        <v>184</v>
      </c>
      <c r="B186" s="235" t="s">
        <v>217</v>
      </c>
      <c r="C186" s="226"/>
      <c r="D186" s="225"/>
      <c r="E186" s="225"/>
      <c r="F186" s="227" t="b">
        <v>1</v>
      </c>
      <c r="G186" s="242" t="b">
        <v>0</v>
      </c>
      <c r="H186" s="172">
        <v>8.8000000000000007</v>
      </c>
      <c r="I186" s="178">
        <v>8.9700000000000006</v>
      </c>
      <c r="J186" s="169">
        <v>1.56</v>
      </c>
      <c r="K186" s="169">
        <f t="shared" si="38"/>
        <v>1.56</v>
      </c>
      <c r="L186" s="169">
        <v>3.05</v>
      </c>
      <c r="M186" s="169">
        <v>3.5</v>
      </c>
      <c r="N186" s="170">
        <v>20</v>
      </c>
      <c r="O186" s="171" t="s">
        <v>199</v>
      </c>
      <c r="P186" s="199" t="b">
        <v>1</v>
      </c>
      <c r="Q186" s="170"/>
      <c r="R186" s="200"/>
      <c r="S186" s="207" t="s">
        <v>149</v>
      </c>
      <c r="T186" s="170">
        <v>1</v>
      </c>
      <c r="U186" s="170">
        <v>3</v>
      </c>
      <c r="V186" s="174"/>
      <c r="W186" s="201"/>
      <c r="X186" s="209" t="b">
        <v>1</v>
      </c>
      <c r="Y186" s="174" t="s">
        <v>149</v>
      </c>
      <c r="Z186" s="201"/>
      <c r="AA186" s="201" t="s">
        <v>149</v>
      </c>
      <c r="AB186" s="168">
        <f t="shared" si="39"/>
        <v>8.9700000000000006</v>
      </c>
      <c r="AC186" s="201" t="s">
        <v>149</v>
      </c>
      <c r="AD186" s="201" t="s">
        <v>197</v>
      </c>
      <c r="AE186" s="171">
        <v>0.1</v>
      </c>
      <c r="AF186" s="201" t="s">
        <v>193</v>
      </c>
      <c r="AG186" s="201" t="s">
        <v>149</v>
      </c>
      <c r="AH186" s="180" t="b">
        <v>1</v>
      </c>
      <c r="AI186" s="201" t="s">
        <v>149</v>
      </c>
      <c r="AJ186" s="201" t="s">
        <v>149</v>
      </c>
      <c r="AK186" s="225" t="s">
        <v>192</v>
      </c>
      <c r="AL186" s="171">
        <v>21.9</v>
      </c>
      <c r="AM186" s="122" t="b">
        <v>1</v>
      </c>
    </row>
    <row r="187" spans="1:39" s="208" customFormat="1" x14ac:dyDescent="0.2">
      <c r="A187" s="197">
        <v>185</v>
      </c>
      <c r="B187" s="235" t="s">
        <v>216</v>
      </c>
      <c r="C187" s="226"/>
      <c r="D187" s="225"/>
      <c r="E187" s="225"/>
      <c r="F187" s="227" t="b">
        <v>1</v>
      </c>
      <c r="G187" s="242" t="b">
        <v>0</v>
      </c>
      <c r="H187" s="172">
        <v>8.8000000000000007</v>
      </c>
      <c r="I187" s="178">
        <v>12.33</v>
      </c>
      <c r="J187" s="169">
        <v>2.0099999999999998</v>
      </c>
      <c r="K187" s="169">
        <f t="shared" si="38"/>
        <v>2.0099999999999998</v>
      </c>
      <c r="L187" s="169">
        <v>3.96</v>
      </c>
      <c r="M187" s="169">
        <v>4.5999999999999996</v>
      </c>
      <c r="N187" s="170">
        <v>23</v>
      </c>
      <c r="O187" s="171" t="s">
        <v>199</v>
      </c>
      <c r="P187" s="199" t="b">
        <v>1</v>
      </c>
      <c r="Q187" s="170"/>
      <c r="R187" s="200"/>
      <c r="S187" s="207" t="s">
        <v>149</v>
      </c>
      <c r="T187" s="170">
        <v>1</v>
      </c>
      <c r="U187" s="170">
        <v>3</v>
      </c>
      <c r="V187" s="174"/>
      <c r="W187" s="201"/>
      <c r="X187" s="209" t="b">
        <v>1</v>
      </c>
      <c r="Y187" s="174" t="s">
        <v>149</v>
      </c>
      <c r="Z187" s="201"/>
      <c r="AA187" s="201" t="s">
        <v>149</v>
      </c>
      <c r="AB187" s="168">
        <f t="shared" si="39"/>
        <v>12.33</v>
      </c>
      <c r="AC187" s="201" t="s">
        <v>149</v>
      </c>
      <c r="AD187" s="201" t="s">
        <v>197</v>
      </c>
      <c r="AE187" s="171">
        <v>0.1</v>
      </c>
      <c r="AF187" s="201" t="s">
        <v>193</v>
      </c>
      <c r="AG187" s="201" t="s">
        <v>149</v>
      </c>
      <c r="AH187" s="180" t="b">
        <v>1</v>
      </c>
      <c r="AI187" s="201" t="s">
        <v>149</v>
      </c>
      <c r="AJ187" s="201" t="s">
        <v>149</v>
      </c>
      <c r="AK187" s="225" t="s">
        <v>192</v>
      </c>
      <c r="AL187" s="171">
        <v>28.9</v>
      </c>
      <c r="AM187" s="122" t="b">
        <v>1</v>
      </c>
    </row>
    <row r="188" spans="1:39" s="208" customFormat="1" x14ac:dyDescent="0.2">
      <c r="A188" s="197">
        <v>186</v>
      </c>
      <c r="B188" s="235" t="s">
        <v>215</v>
      </c>
      <c r="C188" s="226"/>
      <c r="D188" s="225"/>
      <c r="E188" s="225"/>
      <c r="F188" s="227" t="b">
        <v>1</v>
      </c>
      <c r="G188" s="242" t="b">
        <v>0</v>
      </c>
      <c r="H188" s="172">
        <v>8.8000000000000007</v>
      </c>
      <c r="I188" s="178">
        <v>15.79</v>
      </c>
      <c r="J188" s="169">
        <v>2.73</v>
      </c>
      <c r="K188" s="169">
        <f t="shared" si="38"/>
        <v>2.73</v>
      </c>
      <c r="L188" s="169">
        <v>5.14</v>
      </c>
      <c r="M188" s="169">
        <v>5.8</v>
      </c>
      <c r="N188" s="170">
        <v>23</v>
      </c>
      <c r="O188" s="171" t="s">
        <v>199</v>
      </c>
      <c r="P188" s="199" t="b">
        <v>1</v>
      </c>
      <c r="Q188" s="170"/>
      <c r="R188" s="200"/>
      <c r="S188" s="207" t="s">
        <v>149</v>
      </c>
      <c r="T188" s="170">
        <v>1</v>
      </c>
      <c r="U188" s="170">
        <v>3</v>
      </c>
      <c r="V188" s="174"/>
      <c r="W188" s="201"/>
      <c r="X188" s="209" t="b">
        <v>1</v>
      </c>
      <c r="Y188" s="174" t="s">
        <v>149</v>
      </c>
      <c r="Z188" s="201"/>
      <c r="AA188" s="201" t="s">
        <v>149</v>
      </c>
      <c r="AB188" s="168">
        <f t="shared" si="39"/>
        <v>15.79</v>
      </c>
      <c r="AC188" s="201" t="s">
        <v>149</v>
      </c>
      <c r="AD188" s="201" t="s">
        <v>197</v>
      </c>
      <c r="AE188" s="171">
        <v>0.1</v>
      </c>
      <c r="AF188" s="201" t="s">
        <v>193</v>
      </c>
      <c r="AG188" s="201" t="s">
        <v>149</v>
      </c>
      <c r="AH188" s="180" t="b">
        <v>1</v>
      </c>
      <c r="AI188" s="201" t="s">
        <v>149</v>
      </c>
      <c r="AJ188" s="201" t="s">
        <v>149</v>
      </c>
      <c r="AK188" s="225" t="s">
        <v>192</v>
      </c>
      <c r="AL188" s="171">
        <v>5.8</v>
      </c>
      <c r="AM188" s="122" t="b">
        <v>1</v>
      </c>
    </row>
    <row r="189" spans="1:39" s="208" customFormat="1" x14ac:dyDescent="0.2">
      <c r="A189" s="197">
        <v>187</v>
      </c>
      <c r="B189" s="235" t="s">
        <v>214</v>
      </c>
      <c r="C189" s="226"/>
      <c r="D189" s="225"/>
      <c r="E189" s="225"/>
      <c r="F189" s="227" t="b">
        <v>1</v>
      </c>
      <c r="G189" s="242" t="b">
        <v>0</v>
      </c>
      <c r="H189" s="172">
        <v>8.8000000000000007</v>
      </c>
      <c r="I189" s="178">
        <v>20.14</v>
      </c>
      <c r="J189" s="169">
        <v>3.78</v>
      </c>
      <c r="K189" s="169">
        <f t="shared" si="38"/>
        <v>3.78</v>
      </c>
      <c r="L189" s="169">
        <v>7.13</v>
      </c>
      <c r="M189" s="169">
        <v>8</v>
      </c>
      <c r="N189" s="170">
        <v>25</v>
      </c>
      <c r="O189" s="171" t="s">
        <v>199</v>
      </c>
      <c r="P189" s="199" t="b">
        <v>1</v>
      </c>
      <c r="Q189" s="170"/>
      <c r="R189" s="200"/>
      <c r="S189" s="207" t="s">
        <v>149</v>
      </c>
      <c r="T189" s="170">
        <v>1</v>
      </c>
      <c r="U189" s="170">
        <v>3</v>
      </c>
      <c r="V189" s="174"/>
      <c r="W189" s="201"/>
      <c r="X189" s="209" t="b">
        <v>1</v>
      </c>
      <c r="Y189" s="174" t="s">
        <v>149</v>
      </c>
      <c r="Z189" s="201"/>
      <c r="AA189" s="201" t="s">
        <v>149</v>
      </c>
      <c r="AB189" s="168">
        <f t="shared" si="39"/>
        <v>20.14</v>
      </c>
      <c r="AC189" s="201" t="s">
        <v>149</v>
      </c>
      <c r="AD189" s="201" t="s">
        <v>197</v>
      </c>
      <c r="AE189" s="171">
        <v>0.1</v>
      </c>
      <c r="AF189" s="201" t="s">
        <v>193</v>
      </c>
      <c r="AG189" s="201" t="s">
        <v>149</v>
      </c>
      <c r="AH189" s="180" t="b">
        <v>1</v>
      </c>
      <c r="AI189" s="201" t="s">
        <v>149</v>
      </c>
      <c r="AJ189" s="201" t="s">
        <v>149</v>
      </c>
      <c r="AK189" s="225" t="s">
        <v>192</v>
      </c>
      <c r="AL189" s="171">
        <v>7.6</v>
      </c>
      <c r="AM189" s="122" t="b">
        <v>1</v>
      </c>
    </row>
    <row r="190" spans="1:39" s="208" customFormat="1" x14ac:dyDescent="0.2">
      <c r="A190" s="197">
        <v>188</v>
      </c>
      <c r="B190" s="235" t="s">
        <v>213</v>
      </c>
      <c r="C190" s="226"/>
      <c r="D190" s="225"/>
      <c r="E190" s="225"/>
      <c r="F190" s="227" t="b">
        <v>1</v>
      </c>
      <c r="G190" s="174"/>
      <c r="H190" s="167" t="s">
        <v>149</v>
      </c>
      <c r="I190" s="178">
        <v>12.8</v>
      </c>
      <c r="J190" s="169">
        <v>2.2000000000000002</v>
      </c>
      <c r="K190" s="169">
        <f t="shared" si="38"/>
        <v>2.2000000000000002</v>
      </c>
      <c r="L190" s="169">
        <v>3.7</v>
      </c>
      <c r="M190" s="176">
        <v>4.3</v>
      </c>
      <c r="N190" s="170">
        <v>27</v>
      </c>
      <c r="O190" s="171" t="s">
        <v>199</v>
      </c>
      <c r="P190" s="199" t="b">
        <v>1</v>
      </c>
      <c r="Q190" s="170"/>
      <c r="R190" s="200"/>
      <c r="S190" s="207" t="s">
        <v>149</v>
      </c>
      <c r="T190" s="170">
        <v>1</v>
      </c>
      <c r="U190" s="170">
        <v>3</v>
      </c>
      <c r="V190" s="174"/>
      <c r="W190" s="201"/>
      <c r="X190" s="209" t="b">
        <v>1</v>
      </c>
      <c r="Y190" s="174" t="s">
        <v>149</v>
      </c>
      <c r="Z190" s="201"/>
      <c r="AA190" s="201" t="s">
        <v>149</v>
      </c>
      <c r="AB190" s="168">
        <f t="shared" si="39"/>
        <v>12.8</v>
      </c>
      <c r="AC190" s="201" t="s">
        <v>149</v>
      </c>
      <c r="AD190" s="201" t="s">
        <v>197</v>
      </c>
      <c r="AE190" s="171">
        <v>0.1</v>
      </c>
      <c r="AF190" s="201" t="s">
        <v>193</v>
      </c>
      <c r="AG190" s="201" t="s">
        <v>149</v>
      </c>
      <c r="AH190" s="180" t="b">
        <v>1</v>
      </c>
      <c r="AI190" s="201" t="s">
        <v>149</v>
      </c>
      <c r="AJ190" s="201" t="s">
        <v>149</v>
      </c>
      <c r="AK190" s="225" t="s">
        <v>192</v>
      </c>
      <c r="AL190" s="171">
        <v>11.2</v>
      </c>
      <c r="AM190" s="174"/>
    </row>
    <row r="191" spans="1:39" s="208" customFormat="1" x14ac:dyDescent="0.2">
      <c r="A191" s="197">
        <v>189</v>
      </c>
      <c r="B191" s="235" t="s">
        <v>212</v>
      </c>
      <c r="C191" s="226"/>
      <c r="D191" s="225"/>
      <c r="E191" s="225"/>
      <c r="F191" s="227" t="b">
        <v>1</v>
      </c>
      <c r="G191" s="174"/>
      <c r="H191" s="167" t="s">
        <v>149</v>
      </c>
      <c r="I191" s="178">
        <v>16.600000000000001</v>
      </c>
      <c r="J191" s="169">
        <v>2.85</v>
      </c>
      <c r="K191" s="169">
        <f t="shared" si="38"/>
        <v>2.85</v>
      </c>
      <c r="L191" s="176">
        <v>4.5</v>
      </c>
      <c r="M191" s="176">
        <v>5.8</v>
      </c>
      <c r="N191" s="170">
        <v>28</v>
      </c>
      <c r="O191" s="171" t="s">
        <v>199</v>
      </c>
      <c r="P191" s="199" t="b">
        <v>1</v>
      </c>
      <c r="Q191" s="170"/>
      <c r="R191" s="200"/>
      <c r="S191" s="207" t="s">
        <v>149</v>
      </c>
      <c r="T191" s="170">
        <v>1</v>
      </c>
      <c r="U191" s="170">
        <v>3</v>
      </c>
      <c r="V191" s="174"/>
      <c r="W191" s="201"/>
      <c r="X191" s="209" t="b">
        <v>1</v>
      </c>
      <c r="Y191" s="174" t="s">
        <v>149</v>
      </c>
      <c r="Z191" s="201"/>
      <c r="AA191" s="201" t="s">
        <v>149</v>
      </c>
      <c r="AB191" s="168">
        <f t="shared" si="39"/>
        <v>16.600000000000001</v>
      </c>
      <c r="AC191" s="201" t="s">
        <v>149</v>
      </c>
      <c r="AD191" s="201" t="s">
        <v>197</v>
      </c>
      <c r="AE191" s="171">
        <v>0.1</v>
      </c>
      <c r="AF191" s="201" t="s">
        <v>193</v>
      </c>
      <c r="AG191" s="201" t="s">
        <v>149</v>
      </c>
      <c r="AH191" s="180" t="b">
        <v>1</v>
      </c>
      <c r="AI191" s="201" t="s">
        <v>149</v>
      </c>
      <c r="AJ191" s="201" t="s">
        <v>149</v>
      </c>
      <c r="AK191" s="225" t="s">
        <v>192</v>
      </c>
      <c r="AL191" s="171">
        <v>15.6</v>
      </c>
      <c r="AM191" s="174"/>
    </row>
    <row r="192" spans="1:39" s="208" customFormat="1" x14ac:dyDescent="0.2">
      <c r="A192" s="197">
        <v>190</v>
      </c>
      <c r="B192" s="235" t="s">
        <v>211</v>
      </c>
      <c r="C192" s="226"/>
      <c r="D192" s="225"/>
      <c r="E192" s="225"/>
      <c r="F192" s="227" t="b">
        <v>1</v>
      </c>
      <c r="G192" s="174"/>
      <c r="H192" s="167" t="s">
        <v>149</v>
      </c>
      <c r="I192" s="178">
        <v>21.8</v>
      </c>
      <c r="J192" s="175">
        <v>3.9</v>
      </c>
      <c r="K192" s="169">
        <f t="shared" si="38"/>
        <v>3.9</v>
      </c>
      <c r="L192" s="169">
        <v>6.3</v>
      </c>
      <c r="M192" s="176">
        <v>6.6</v>
      </c>
      <c r="N192" s="170">
        <v>29</v>
      </c>
      <c r="O192" s="171" t="s">
        <v>199</v>
      </c>
      <c r="P192" s="199" t="b">
        <v>1</v>
      </c>
      <c r="Q192" s="170"/>
      <c r="R192" s="200"/>
      <c r="S192" s="207" t="s">
        <v>149</v>
      </c>
      <c r="T192" s="170">
        <v>1</v>
      </c>
      <c r="U192" s="170">
        <v>3</v>
      </c>
      <c r="V192" s="174"/>
      <c r="W192" s="201"/>
      <c r="X192" s="209" t="b">
        <v>1</v>
      </c>
      <c r="Y192" s="174" t="s">
        <v>149</v>
      </c>
      <c r="Z192" s="201"/>
      <c r="AA192" s="201" t="s">
        <v>149</v>
      </c>
      <c r="AB192" s="168">
        <f t="shared" si="39"/>
        <v>21.8</v>
      </c>
      <c r="AC192" s="201" t="s">
        <v>149</v>
      </c>
      <c r="AD192" s="201" t="s">
        <v>197</v>
      </c>
      <c r="AE192" s="171">
        <v>0.1</v>
      </c>
      <c r="AF192" s="201" t="s">
        <v>193</v>
      </c>
      <c r="AG192" s="201" t="s">
        <v>149</v>
      </c>
      <c r="AH192" s="180" t="b">
        <v>1</v>
      </c>
      <c r="AI192" s="201" t="s">
        <v>149</v>
      </c>
      <c r="AJ192" s="201" t="s">
        <v>149</v>
      </c>
      <c r="AK192" s="225" t="s">
        <v>192</v>
      </c>
      <c r="AL192" s="171">
        <v>19.5</v>
      </c>
      <c r="AM192" s="174"/>
    </row>
    <row r="193" spans="1:39" s="186" customFormat="1" x14ac:dyDescent="0.2">
      <c r="A193" s="197">
        <v>191</v>
      </c>
      <c r="B193" s="235"/>
      <c r="C193" s="226"/>
      <c r="D193" s="225"/>
      <c r="E193" s="225"/>
      <c r="F193" s="227"/>
      <c r="G193" s="181"/>
      <c r="H193" s="172"/>
      <c r="I193" s="178"/>
      <c r="J193" s="169"/>
      <c r="K193" s="169"/>
      <c r="L193" s="169"/>
      <c r="M193" s="176"/>
      <c r="N193" s="170"/>
      <c r="O193" s="171"/>
      <c r="P193" s="199"/>
      <c r="Q193" s="170"/>
      <c r="R193" s="200"/>
      <c r="S193" s="207"/>
      <c r="T193" s="170"/>
      <c r="U193" s="170"/>
      <c r="V193" s="174"/>
      <c r="W193" s="180"/>
      <c r="X193" s="167"/>
      <c r="Y193" s="180"/>
      <c r="Z193" s="201"/>
      <c r="AA193" s="201"/>
      <c r="AB193" s="168"/>
      <c r="AC193" s="201"/>
      <c r="AD193" s="201"/>
      <c r="AE193" s="171"/>
      <c r="AF193" s="201"/>
      <c r="AG193" s="225"/>
      <c r="AH193" s="201"/>
      <c r="AI193" s="201"/>
      <c r="AJ193" s="207"/>
      <c r="AK193" s="225"/>
      <c r="AL193" s="171"/>
      <c r="AM193" s="181"/>
    </row>
    <row r="194" spans="1:39" s="208" customFormat="1" x14ac:dyDescent="0.2">
      <c r="A194" s="197">
        <v>192</v>
      </c>
      <c r="B194" s="235" t="s">
        <v>208</v>
      </c>
      <c r="C194" s="226"/>
      <c r="D194" s="225"/>
      <c r="E194" s="225"/>
      <c r="F194" s="227" t="b">
        <v>1</v>
      </c>
      <c r="G194" s="174"/>
      <c r="H194" s="167" t="s">
        <v>149</v>
      </c>
      <c r="I194" s="178">
        <v>46.7</v>
      </c>
      <c r="J194" s="169">
        <v>8.1999999999999993</v>
      </c>
      <c r="K194" s="169">
        <f t="shared" ref="K194:K197" si="40">T194*J194</f>
        <v>8.1999999999999993</v>
      </c>
      <c r="L194" s="176">
        <v>14.5</v>
      </c>
      <c r="M194" s="176">
        <v>16.5</v>
      </c>
      <c r="N194" s="170">
        <v>60</v>
      </c>
      <c r="O194" s="171" t="s">
        <v>199</v>
      </c>
      <c r="P194" s="199" t="b">
        <v>1</v>
      </c>
      <c r="Q194" s="170"/>
      <c r="R194" s="200"/>
      <c r="S194" s="207" t="s">
        <v>149</v>
      </c>
      <c r="T194" s="170">
        <v>1</v>
      </c>
      <c r="U194" s="170">
        <v>3</v>
      </c>
      <c r="V194" s="174"/>
      <c r="W194" s="201"/>
      <c r="X194" s="209" t="b">
        <v>1</v>
      </c>
      <c r="Y194" s="174" t="s">
        <v>149</v>
      </c>
      <c r="Z194" s="201"/>
      <c r="AA194" s="201" t="s">
        <v>149</v>
      </c>
      <c r="AB194" s="168">
        <f t="shared" ref="AB194:AB197" si="41">I194</f>
        <v>46.7</v>
      </c>
      <c r="AC194" s="201" t="s">
        <v>149</v>
      </c>
      <c r="AD194" s="201" t="s">
        <v>197</v>
      </c>
      <c r="AE194" s="171">
        <v>0.2</v>
      </c>
      <c r="AF194" s="201" t="s">
        <v>193</v>
      </c>
      <c r="AG194" s="201" t="s">
        <v>149</v>
      </c>
      <c r="AH194" s="180" t="b">
        <v>1</v>
      </c>
      <c r="AI194" s="201" t="s">
        <v>149</v>
      </c>
      <c r="AJ194" s="201" t="s">
        <v>149</v>
      </c>
      <c r="AK194" s="225" t="s">
        <v>192</v>
      </c>
      <c r="AL194" s="210">
        <v>6</v>
      </c>
      <c r="AM194" s="174"/>
    </row>
    <row r="195" spans="1:39" s="186" customFormat="1" x14ac:dyDescent="0.2">
      <c r="A195" s="197">
        <v>193</v>
      </c>
      <c r="B195" s="235" t="s">
        <v>207</v>
      </c>
      <c r="C195" s="226"/>
      <c r="D195" s="225"/>
      <c r="E195" s="225"/>
      <c r="F195" s="227" t="b">
        <v>1</v>
      </c>
      <c r="G195" s="174"/>
      <c r="H195" s="167" t="s">
        <v>149</v>
      </c>
      <c r="I195" s="178">
        <v>59</v>
      </c>
      <c r="J195" s="169">
        <v>9.0500000000000007</v>
      </c>
      <c r="K195" s="169">
        <f t="shared" si="40"/>
        <v>9.0500000000000007</v>
      </c>
      <c r="L195" s="176">
        <v>16.3</v>
      </c>
      <c r="M195" s="169">
        <v>21.1</v>
      </c>
      <c r="N195" s="170">
        <v>60</v>
      </c>
      <c r="O195" s="171" t="s">
        <v>199</v>
      </c>
      <c r="P195" s="199" t="b">
        <v>1</v>
      </c>
      <c r="Q195" s="170"/>
      <c r="R195" s="200"/>
      <c r="S195" s="207" t="s">
        <v>149</v>
      </c>
      <c r="T195" s="170">
        <v>1</v>
      </c>
      <c r="U195" s="170">
        <v>3</v>
      </c>
      <c r="V195" s="174"/>
      <c r="W195" s="201"/>
      <c r="X195" s="209" t="b">
        <v>1</v>
      </c>
      <c r="Y195" s="174" t="s">
        <v>149</v>
      </c>
      <c r="Z195" s="201"/>
      <c r="AA195" s="201" t="s">
        <v>149</v>
      </c>
      <c r="AB195" s="168">
        <f t="shared" si="41"/>
        <v>59</v>
      </c>
      <c r="AC195" s="201" t="s">
        <v>149</v>
      </c>
      <c r="AD195" s="201" t="s">
        <v>197</v>
      </c>
      <c r="AE195" s="171">
        <v>0.2</v>
      </c>
      <c r="AF195" s="201" t="s">
        <v>193</v>
      </c>
      <c r="AG195" s="201" t="s">
        <v>149</v>
      </c>
      <c r="AH195" s="180" t="b">
        <v>1</v>
      </c>
      <c r="AI195" s="201" t="s">
        <v>149</v>
      </c>
      <c r="AJ195" s="201" t="s">
        <v>149</v>
      </c>
      <c r="AK195" s="225" t="s">
        <v>192</v>
      </c>
      <c r="AL195" s="171">
        <v>7.7</v>
      </c>
      <c r="AM195" s="174"/>
    </row>
    <row r="196" spans="1:39" s="186" customFormat="1" x14ac:dyDescent="0.2">
      <c r="A196" s="197">
        <v>194</v>
      </c>
      <c r="B196" s="235" t="s">
        <v>206</v>
      </c>
      <c r="C196" s="226"/>
      <c r="D196" s="225"/>
      <c r="E196" s="225"/>
      <c r="F196" s="227" t="b">
        <v>1</v>
      </c>
      <c r="G196" s="174"/>
      <c r="H196" s="167" t="s">
        <v>149</v>
      </c>
      <c r="I196" s="178">
        <v>71.599999999999994</v>
      </c>
      <c r="J196" s="169">
        <v>11.61</v>
      </c>
      <c r="K196" s="169">
        <f t="shared" si="40"/>
        <v>11.61</v>
      </c>
      <c r="L196" s="169">
        <v>20.2</v>
      </c>
      <c r="M196" s="169">
        <v>21.4</v>
      </c>
      <c r="N196" s="170">
        <v>65</v>
      </c>
      <c r="O196" s="171" t="s">
        <v>199</v>
      </c>
      <c r="P196" s="199" t="b">
        <v>1</v>
      </c>
      <c r="Q196" s="170"/>
      <c r="R196" s="200"/>
      <c r="S196" s="207" t="s">
        <v>149</v>
      </c>
      <c r="T196" s="170">
        <v>1</v>
      </c>
      <c r="U196" s="170">
        <v>3</v>
      </c>
      <c r="V196" s="174"/>
      <c r="W196" s="201"/>
      <c r="X196" s="209" t="b">
        <v>1</v>
      </c>
      <c r="Y196" s="174" t="s">
        <v>149</v>
      </c>
      <c r="Z196" s="201"/>
      <c r="AA196" s="201" t="s">
        <v>149</v>
      </c>
      <c r="AB196" s="168">
        <f t="shared" si="41"/>
        <v>71.599999999999994</v>
      </c>
      <c r="AC196" s="201" t="s">
        <v>149</v>
      </c>
      <c r="AD196" s="201" t="s">
        <v>197</v>
      </c>
      <c r="AE196" s="171">
        <v>0.2</v>
      </c>
      <c r="AF196" s="201" t="s">
        <v>193</v>
      </c>
      <c r="AG196" s="201" t="s">
        <v>149</v>
      </c>
      <c r="AH196" s="180" t="b">
        <v>1</v>
      </c>
      <c r="AI196" s="201" t="s">
        <v>149</v>
      </c>
      <c r="AJ196" s="201" t="s">
        <v>149</v>
      </c>
      <c r="AK196" s="225" t="s">
        <v>192</v>
      </c>
      <c r="AL196" s="171">
        <v>9.5</v>
      </c>
      <c r="AM196" s="174"/>
    </row>
    <row r="197" spans="1:39" s="186" customFormat="1" x14ac:dyDescent="0.2">
      <c r="A197" s="197">
        <v>195</v>
      </c>
      <c r="B197" s="235" t="s">
        <v>205</v>
      </c>
      <c r="C197" s="226"/>
      <c r="D197" s="225"/>
      <c r="E197" s="225"/>
      <c r="F197" s="227" t="b">
        <v>1</v>
      </c>
      <c r="G197" s="174"/>
      <c r="H197" s="167" t="s">
        <v>149</v>
      </c>
      <c r="I197" s="178">
        <v>87.7</v>
      </c>
      <c r="J197" s="169">
        <v>14.71</v>
      </c>
      <c r="K197" s="169">
        <f t="shared" si="40"/>
        <v>14.71</v>
      </c>
      <c r="L197" s="169">
        <v>26.2</v>
      </c>
      <c r="M197" s="176">
        <v>28.2</v>
      </c>
      <c r="N197" s="170">
        <v>80</v>
      </c>
      <c r="O197" s="171" t="s">
        <v>199</v>
      </c>
      <c r="P197" s="199" t="b">
        <v>1</v>
      </c>
      <c r="Q197" s="170"/>
      <c r="R197" s="200"/>
      <c r="S197" s="207" t="s">
        <v>149</v>
      </c>
      <c r="T197" s="170">
        <v>1</v>
      </c>
      <c r="U197" s="170">
        <v>3</v>
      </c>
      <c r="V197" s="174"/>
      <c r="W197" s="201"/>
      <c r="X197" s="209" t="b">
        <v>1</v>
      </c>
      <c r="Y197" s="174" t="s">
        <v>149</v>
      </c>
      <c r="Z197" s="201"/>
      <c r="AA197" s="201" t="s">
        <v>149</v>
      </c>
      <c r="AB197" s="168">
        <f t="shared" si="41"/>
        <v>87.7</v>
      </c>
      <c r="AC197" s="201" t="s">
        <v>149</v>
      </c>
      <c r="AD197" s="201" t="s">
        <v>197</v>
      </c>
      <c r="AE197" s="171">
        <v>0.2</v>
      </c>
      <c r="AF197" s="201" t="s">
        <v>193</v>
      </c>
      <c r="AG197" s="201" t="s">
        <v>149</v>
      </c>
      <c r="AH197" s="180" t="b">
        <v>1</v>
      </c>
      <c r="AI197" s="201" t="s">
        <v>149</v>
      </c>
      <c r="AJ197" s="201" t="s">
        <v>149</v>
      </c>
      <c r="AK197" s="225" t="s">
        <v>192</v>
      </c>
      <c r="AL197" s="171">
        <v>12.18</v>
      </c>
      <c r="AM197" s="174"/>
    </row>
    <row r="198" spans="1:39" s="186" customFormat="1" x14ac:dyDescent="0.2">
      <c r="B198" s="198"/>
      <c r="C198" s="228"/>
      <c r="D198" s="225"/>
      <c r="E198" s="225"/>
      <c r="F198" s="228"/>
      <c r="G198" s="181"/>
      <c r="H198" s="229"/>
      <c r="I198" s="178"/>
      <c r="J198" s="169"/>
      <c r="K198" s="169"/>
      <c r="L198" s="169"/>
      <c r="M198" s="176"/>
      <c r="N198" s="170"/>
      <c r="O198" s="171"/>
      <c r="P198" s="230"/>
      <c r="Q198" s="170"/>
      <c r="R198" s="230"/>
      <c r="S198" s="207"/>
      <c r="T198" s="170"/>
      <c r="U198" s="170"/>
      <c r="V198" s="229"/>
      <c r="W198" s="201"/>
      <c r="X198" s="231"/>
      <c r="Y198" s="229"/>
      <c r="Z198" s="201"/>
      <c r="AA198" s="201"/>
      <c r="AB198" s="168"/>
      <c r="AC198" s="201"/>
      <c r="AD198" s="201"/>
      <c r="AE198" s="171"/>
      <c r="AF198" s="201"/>
      <c r="AG198" s="201"/>
      <c r="AH198" s="180"/>
      <c r="AI198" s="201"/>
      <c r="AJ198" s="201"/>
      <c r="AK198" s="225"/>
      <c r="AL198" s="171"/>
      <c r="AM198" s="181"/>
    </row>
    <row r="199" spans="1:39" s="186" customFormat="1" x14ac:dyDescent="0.2">
      <c r="B199" s="211"/>
      <c r="C199" s="213" t="s">
        <v>333</v>
      </c>
      <c r="D199" s="212"/>
      <c r="G199" s="181"/>
      <c r="H199" s="112"/>
      <c r="I199" s="111"/>
      <c r="J199" s="107"/>
      <c r="K199" s="107"/>
      <c r="L199" s="107"/>
      <c r="M199" s="112"/>
      <c r="N199" s="107"/>
      <c r="O199" s="111"/>
      <c r="P199" s="107"/>
      <c r="Q199" s="107"/>
      <c r="R199" s="107"/>
      <c r="S199" s="212"/>
      <c r="T199" s="107"/>
      <c r="U199" s="107"/>
      <c r="V199" s="181"/>
      <c r="W199" s="182"/>
      <c r="X199" s="182"/>
      <c r="Y199" s="181"/>
      <c r="Z199" s="182"/>
      <c r="AA199" s="182"/>
      <c r="AB199" s="111"/>
      <c r="AC199" s="182"/>
      <c r="AD199" s="111"/>
      <c r="AE199" s="111"/>
      <c r="AF199" s="110"/>
      <c r="AG199" s="182"/>
      <c r="AH199" s="182"/>
      <c r="AI199" s="109"/>
      <c r="AJ199" s="212"/>
      <c r="AK199" s="208"/>
      <c r="AL199" s="111"/>
      <c r="AM199" s="181"/>
    </row>
    <row r="200" spans="1:39" s="186" customFormat="1" x14ac:dyDescent="0.2">
      <c r="B200" s="211"/>
      <c r="C200" s="212" t="s">
        <v>323</v>
      </c>
      <c r="D200" s="212"/>
      <c r="F200" s="212" t="s">
        <v>56</v>
      </c>
      <c r="G200" s="181"/>
      <c r="H200" s="112"/>
      <c r="I200" s="111" t="str">
        <f>G1</f>
        <v>elektr. Zusatzheizung</v>
      </c>
      <c r="J200" s="107"/>
      <c r="K200" s="107" t="str">
        <f>V1</f>
        <v>Wärmepumpentyp</v>
      </c>
      <c r="L200" s="107"/>
      <c r="M200" s="112"/>
      <c r="N200" s="107"/>
      <c r="O200" s="111"/>
      <c r="P200" s="107"/>
      <c r="Q200" s="107"/>
      <c r="R200" s="107"/>
      <c r="S200" s="212"/>
      <c r="T200" s="107"/>
      <c r="U200" s="107"/>
      <c r="V200" s="181"/>
      <c r="W200" s="182"/>
      <c r="X200" s="182"/>
      <c r="Y200" s="212" t="s">
        <v>337</v>
      </c>
      <c r="Z200" s="212"/>
      <c r="AA200" s="182"/>
      <c r="AB200" s="111"/>
      <c r="AC200" s="182"/>
      <c r="AD200" s="111"/>
      <c r="AE200" s="111"/>
      <c r="AF200" s="110"/>
      <c r="AG200" s="182"/>
      <c r="AH200" s="182"/>
      <c r="AI200" s="109"/>
      <c r="AJ200" s="212"/>
      <c r="AK200" s="208"/>
      <c r="AL200" s="111"/>
      <c r="AM200" s="208"/>
    </row>
    <row r="201" spans="1:39" s="186" customFormat="1" x14ac:dyDescent="0.2">
      <c r="B201" s="211"/>
      <c r="C201" s="212" t="s">
        <v>198</v>
      </c>
      <c r="D201" s="212" t="b">
        <v>0</v>
      </c>
      <c r="F201" s="212" t="str">
        <f>C2</f>
        <v>Direktanlauf</v>
      </c>
      <c r="G201" s="181">
        <f>VLOOKUP([1]TAG!BI27,[1]Datenquelle!A3:AL197,3,FALSE)</f>
        <v>0</v>
      </c>
      <c r="H201" s="112"/>
      <c r="I201" s="111" t="s">
        <v>62</v>
      </c>
      <c r="J201" s="107">
        <f>VLOOKUP(TAG!BI28,Datenquelle!A3:AL197,7,FALSE)</f>
        <v>0</v>
      </c>
      <c r="K201" s="107" t="str">
        <f>V2</f>
        <v>Sole/Wasser</v>
      </c>
      <c r="L201" s="107">
        <f>VLOOKUP(TAG!BI28,Datenquelle!A3:AL197,22,FALSE)</f>
        <v>0</v>
      </c>
      <c r="M201" s="112"/>
      <c r="N201" s="107"/>
      <c r="O201" s="111"/>
      <c r="P201" s="107"/>
      <c r="Q201" s="107"/>
      <c r="R201" s="107"/>
      <c r="S201" s="212"/>
      <c r="T201" s="107"/>
      <c r="U201" s="107"/>
      <c r="V201" s="181"/>
      <c r="W201" s="182"/>
      <c r="X201" s="182"/>
      <c r="Y201" s="212" t="s">
        <v>62</v>
      </c>
      <c r="Z201" s="212" t="b">
        <v>0</v>
      </c>
      <c r="AA201" s="182"/>
      <c r="AB201" s="111"/>
      <c r="AC201" s="182"/>
      <c r="AD201" s="111"/>
      <c r="AE201" s="111"/>
      <c r="AF201" s="110"/>
      <c r="AG201" s="182"/>
      <c r="AH201" s="182"/>
      <c r="AI201" s="109"/>
      <c r="AJ201" s="212"/>
      <c r="AK201" s="208"/>
      <c r="AL201" s="111"/>
      <c r="AM201" s="208"/>
    </row>
    <row r="202" spans="1:39" s="186" customFormat="1" x14ac:dyDescent="0.2">
      <c r="B202" s="211"/>
      <c r="C202" s="212" t="s">
        <v>194</v>
      </c>
      <c r="D202" s="212" t="b">
        <v>0</v>
      </c>
      <c r="F202" s="212" t="str">
        <f>D2</f>
        <v>Wiederstandsanlasser</v>
      </c>
      <c r="G202" s="181">
        <f>VLOOKUP([1]TAG!BI27,[1]Datenquelle!A3:AL197,4,FALSE)</f>
        <v>0</v>
      </c>
      <c r="H202" s="112"/>
      <c r="I202" s="111" t="s">
        <v>63</v>
      </c>
      <c r="J202" s="107">
        <f>VLOOKUP(TAG!BI28,Datenquelle!A3:AO200,39,FALSE)</f>
        <v>0</v>
      </c>
      <c r="K202" s="107" t="str">
        <f>W2</f>
        <v>Luft/Wasser</v>
      </c>
      <c r="L202" s="107">
        <f>VLOOKUP(TAG!BI28,Datenquelle!A3:AL197,23,FALSE)</f>
        <v>0</v>
      </c>
      <c r="M202" s="112"/>
      <c r="N202" s="107"/>
      <c r="O202" s="111"/>
      <c r="P202" s="107"/>
      <c r="Q202" s="107"/>
      <c r="R202" s="107"/>
      <c r="S202" s="212"/>
      <c r="T202" s="107"/>
      <c r="U202" s="107"/>
      <c r="V202" s="181"/>
      <c r="W202" s="182"/>
      <c r="X202" s="182"/>
      <c r="Y202" s="212"/>
      <c r="Z202" s="212"/>
      <c r="AA202" s="182"/>
      <c r="AB202" s="111"/>
      <c r="AC202" s="182"/>
      <c r="AD202" s="111"/>
      <c r="AE202" s="111"/>
      <c r="AF202" s="110"/>
      <c r="AG202" s="182"/>
      <c r="AH202" s="182"/>
      <c r="AI202" s="109"/>
      <c r="AJ202" s="212"/>
      <c r="AK202" s="208"/>
      <c r="AL202" s="111"/>
      <c r="AM202" s="208"/>
    </row>
    <row r="203" spans="1:39" s="186" customFormat="1" x14ac:dyDescent="0.2">
      <c r="B203" s="211"/>
      <c r="C203" s="212" t="s">
        <v>52</v>
      </c>
      <c r="D203" s="212" t="b">
        <v>0</v>
      </c>
      <c r="F203" s="212" t="str">
        <f>E2</f>
        <v>Inverter</v>
      </c>
      <c r="G203" s="181">
        <f>VLOOKUP([1]TAG!BI27,[1]Datenquelle!A3:AL197,5,FALSE)</f>
        <v>0</v>
      </c>
      <c r="H203" s="112"/>
      <c r="I203" s="111"/>
      <c r="J203" s="107"/>
      <c r="K203" s="107" t="str">
        <f>X2</f>
        <v>Wasser/Wasser</v>
      </c>
      <c r="L203" s="107">
        <f>VLOOKUP(TAG!BI28,Datenquelle!A3:AL197,24,FALSE)</f>
        <v>0</v>
      </c>
      <c r="M203" s="112"/>
      <c r="N203" s="107"/>
      <c r="O203" s="111"/>
      <c r="P203" s="107"/>
      <c r="Q203" s="107"/>
      <c r="R203" s="107"/>
      <c r="S203" s="212"/>
      <c r="T203" s="107"/>
      <c r="U203" s="107"/>
      <c r="V203" s="181"/>
      <c r="W203" s="182"/>
      <c r="X203" s="182"/>
      <c r="Y203" s="212"/>
      <c r="Z203" s="212"/>
      <c r="AA203" s="182"/>
      <c r="AB203" s="111"/>
      <c r="AC203" s="182"/>
      <c r="AD203" s="111"/>
      <c r="AE203" s="111"/>
      <c r="AF203" s="110"/>
      <c r="AG203" s="182"/>
      <c r="AH203" s="182"/>
      <c r="AI203" s="109"/>
      <c r="AJ203" s="212"/>
      <c r="AK203" s="208"/>
      <c r="AL203" s="111"/>
      <c r="AM203" s="208"/>
    </row>
    <row r="204" spans="1:39" s="186" customFormat="1" x14ac:dyDescent="0.2">
      <c r="B204" s="211"/>
      <c r="C204" s="212"/>
      <c r="D204" s="212"/>
      <c r="E204" s="212"/>
      <c r="F204" s="212" t="str">
        <f>F2</f>
        <v>Sanftanlasser</v>
      </c>
      <c r="G204" s="181">
        <f>VLOOKUP([1]TAG!BI27,[1]Datenquelle!A3:AL197,6,FALSE)</f>
        <v>0</v>
      </c>
      <c r="H204" s="112"/>
      <c r="I204" s="111"/>
      <c r="J204" s="107"/>
      <c r="K204" s="107"/>
      <c r="L204" s="107"/>
      <c r="M204" s="112"/>
      <c r="N204" s="107"/>
      <c r="O204" s="111"/>
      <c r="P204" s="107"/>
      <c r="Q204" s="107"/>
      <c r="R204" s="107"/>
      <c r="S204" s="212"/>
      <c r="T204" s="107"/>
      <c r="U204" s="107"/>
      <c r="V204" s="181"/>
      <c r="W204" s="182"/>
      <c r="X204" s="182"/>
      <c r="Y204" s="181"/>
      <c r="Z204" s="182"/>
      <c r="AA204" s="182"/>
      <c r="AB204" s="111"/>
      <c r="AC204" s="182"/>
      <c r="AD204" s="111"/>
      <c r="AE204" s="111"/>
      <c r="AF204" s="110"/>
      <c r="AG204" s="182"/>
      <c r="AH204" s="182"/>
      <c r="AI204" s="109"/>
      <c r="AJ204" s="212"/>
      <c r="AK204" s="208"/>
      <c r="AL204" s="111"/>
      <c r="AM204" s="208"/>
    </row>
    <row r="205" spans="1:39" s="186" customFormat="1" x14ac:dyDescent="0.2">
      <c r="B205" s="211"/>
      <c r="C205" s="212"/>
      <c r="D205" s="212"/>
      <c r="E205" s="212"/>
      <c r="F205" s="212"/>
      <c r="G205" s="181"/>
      <c r="H205" s="112"/>
      <c r="I205" s="111"/>
      <c r="J205" s="107"/>
      <c r="K205" s="107"/>
      <c r="L205" s="107"/>
      <c r="M205" s="112"/>
      <c r="N205" s="107"/>
      <c r="O205" s="111"/>
      <c r="P205" s="107"/>
      <c r="Q205" s="107"/>
      <c r="R205" s="107"/>
      <c r="S205" s="212"/>
      <c r="T205" s="107"/>
      <c r="U205" s="107"/>
      <c r="V205" s="181"/>
      <c r="W205" s="182"/>
      <c r="X205" s="182"/>
      <c r="Y205" s="181"/>
      <c r="Z205" s="182"/>
      <c r="AA205" s="182"/>
      <c r="AB205" s="111"/>
      <c r="AC205" s="182"/>
      <c r="AD205" s="111"/>
      <c r="AE205" s="111"/>
      <c r="AF205" s="110"/>
      <c r="AG205" s="182"/>
      <c r="AH205" s="182"/>
      <c r="AI205" s="109"/>
      <c r="AJ205" s="212"/>
      <c r="AK205" s="208"/>
      <c r="AL205" s="111"/>
      <c r="AM205" s="208"/>
    </row>
    <row r="206" spans="1:39" s="186" customFormat="1" x14ac:dyDescent="0.2">
      <c r="B206" s="211"/>
      <c r="C206" s="212"/>
      <c r="D206" s="212"/>
      <c r="E206" s="212"/>
      <c r="F206" s="212"/>
      <c r="G206" s="181"/>
      <c r="H206" s="112"/>
      <c r="I206" s="111"/>
      <c r="J206" s="107"/>
      <c r="K206" s="107"/>
      <c r="L206" s="107"/>
      <c r="M206" s="112"/>
      <c r="N206" s="107"/>
      <c r="O206" s="111"/>
      <c r="P206" s="107"/>
      <c r="Q206" s="107"/>
      <c r="R206" s="107"/>
      <c r="S206" s="212"/>
      <c r="T206" s="107"/>
      <c r="U206" s="107"/>
      <c r="V206" s="181"/>
      <c r="W206" s="182"/>
      <c r="X206" s="182"/>
      <c r="Y206" s="181"/>
      <c r="Z206" s="182"/>
      <c r="AA206" s="182"/>
      <c r="AB206" s="111"/>
      <c r="AC206" s="182"/>
      <c r="AD206" s="111"/>
      <c r="AE206" s="111"/>
      <c r="AF206" s="110"/>
      <c r="AG206" s="182"/>
      <c r="AH206" s="182"/>
      <c r="AI206" s="109"/>
      <c r="AJ206" s="212"/>
      <c r="AK206" s="208"/>
      <c r="AL206" s="111"/>
      <c r="AM206" s="208"/>
    </row>
    <row r="207" spans="1:39" s="186" customFormat="1" x14ac:dyDescent="0.2">
      <c r="B207" s="211"/>
      <c r="C207" s="212"/>
      <c r="D207" s="212"/>
      <c r="E207" s="212"/>
      <c r="F207" s="212"/>
      <c r="G207" s="181"/>
      <c r="H207" s="112"/>
      <c r="I207" s="111"/>
      <c r="J207" s="107"/>
      <c r="K207" s="107"/>
      <c r="L207" s="107"/>
      <c r="M207" s="112"/>
      <c r="N207" s="107"/>
      <c r="O207" s="111"/>
      <c r="P207" s="107"/>
      <c r="Q207" s="107"/>
      <c r="R207" s="107"/>
      <c r="S207" s="212"/>
      <c r="T207" s="107"/>
      <c r="U207" s="107"/>
      <c r="V207" s="181"/>
      <c r="W207" s="182"/>
      <c r="X207" s="182"/>
      <c r="Y207" s="181"/>
      <c r="Z207" s="182"/>
      <c r="AA207" s="182"/>
      <c r="AB207" s="111"/>
      <c r="AC207" s="182"/>
      <c r="AD207" s="111"/>
      <c r="AE207" s="111"/>
      <c r="AF207" s="110"/>
      <c r="AG207" s="182"/>
      <c r="AH207" s="182"/>
      <c r="AI207" s="109"/>
      <c r="AJ207" s="212"/>
      <c r="AK207" s="208"/>
      <c r="AL207" s="111"/>
      <c r="AM207" s="208"/>
    </row>
    <row r="208" spans="1:39" s="186" customFormat="1" x14ac:dyDescent="0.2">
      <c r="B208" s="211"/>
      <c r="C208" s="212"/>
      <c r="D208" s="212"/>
      <c r="E208" s="212"/>
      <c r="F208" s="212"/>
      <c r="G208" s="181"/>
      <c r="H208" s="112"/>
      <c r="I208" s="111"/>
      <c r="J208" s="107"/>
      <c r="K208" s="107"/>
      <c r="L208" s="107"/>
      <c r="M208" s="112"/>
      <c r="N208" s="107"/>
      <c r="O208" s="111"/>
      <c r="P208" s="107"/>
      <c r="Q208" s="107"/>
      <c r="R208" s="107"/>
      <c r="S208" s="212"/>
      <c r="T208" s="107"/>
      <c r="U208" s="107"/>
      <c r="V208" s="181"/>
      <c r="W208" s="182"/>
      <c r="X208" s="182"/>
      <c r="Y208" s="181"/>
      <c r="Z208" s="182"/>
      <c r="AA208" s="182"/>
      <c r="AB208" s="111"/>
      <c r="AC208" s="182"/>
      <c r="AD208" s="111"/>
      <c r="AE208" s="111"/>
      <c r="AF208" s="110"/>
      <c r="AG208" s="182"/>
      <c r="AH208" s="182"/>
      <c r="AI208" s="109"/>
      <c r="AJ208" s="212"/>
      <c r="AK208" s="208"/>
      <c r="AL208" s="111"/>
      <c r="AM208" s="208"/>
    </row>
    <row r="209" spans="1:39" s="186" customFormat="1" x14ac:dyDescent="0.2">
      <c r="B209" s="211"/>
      <c r="C209" s="212"/>
      <c r="D209" s="212"/>
      <c r="E209" s="212"/>
      <c r="F209" s="212"/>
      <c r="G209" s="181"/>
      <c r="H209" s="112"/>
      <c r="I209" s="111"/>
      <c r="J209" s="107"/>
      <c r="K209" s="107"/>
      <c r="L209" s="107"/>
      <c r="M209" s="112"/>
      <c r="N209" s="107"/>
      <c r="O209" s="111"/>
      <c r="P209" s="107"/>
      <c r="Q209" s="107"/>
      <c r="R209" s="107"/>
      <c r="S209" s="212"/>
      <c r="T209" s="107"/>
      <c r="U209" s="107"/>
      <c r="V209" s="181"/>
      <c r="W209" s="182"/>
      <c r="X209" s="182"/>
      <c r="Y209" s="181"/>
      <c r="Z209" s="182"/>
      <c r="AA209" s="182"/>
      <c r="AB209" s="111"/>
      <c r="AC209" s="182"/>
      <c r="AD209" s="111"/>
      <c r="AE209" s="111"/>
      <c r="AF209" s="110"/>
      <c r="AG209" s="182"/>
      <c r="AH209" s="182"/>
      <c r="AI209" s="109"/>
      <c r="AJ209" s="212"/>
      <c r="AK209" s="208"/>
      <c r="AL209" s="111"/>
      <c r="AM209" s="208"/>
    </row>
    <row r="210" spans="1:39" s="186" customFormat="1" x14ac:dyDescent="0.2">
      <c r="B210" s="211"/>
      <c r="C210" s="182"/>
      <c r="D210" s="182"/>
      <c r="E210" s="182"/>
      <c r="F210" s="182"/>
      <c r="G210" s="182"/>
      <c r="H210" s="182"/>
      <c r="I210" s="111"/>
      <c r="J210" s="108"/>
      <c r="K210" s="108"/>
      <c r="L210" s="108"/>
      <c r="M210" s="108"/>
      <c r="N210" s="107"/>
      <c r="O210" s="111"/>
      <c r="P210" s="107"/>
      <c r="Q210" s="107"/>
      <c r="R210" s="107"/>
      <c r="S210" s="107"/>
      <c r="T210" s="107"/>
      <c r="U210" s="107"/>
      <c r="V210" s="181"/>
      <c r="W210" s="182"/>
      <c r="X210" s="182"/>
      <c r="Y210" s="109"/>
      <c r="Z210" s="182"/>
      <c r="AA210" s="182"/>
      <c r="AB210" s="189"/>
      <c r="AC210" s="189"/>
      <c r="AD210" s="111"/>
      <c r="AE210" s="111"/>
      <c r="AF210" s="110"/>
      <c r="AG210" s="181"/>
      <c r="AH210" s="181"/>
      <c r="AI210" s="109"/>
      <c r="AJ210" s="212"/>
      <c r="AK210" s="208"/>
      <c r="AL210" s="111"/>
      <c r="AM210" s="208"/>
    </row>
    <row r="211" spans="1:39" s="186" customFormat="1" x14ac:dyDescent="0.2">
      <c r="B211" s="211"/>
      <c r="C211" s="182"/>
      <c r="D211" s="182"/>
      <c r="E211" s="182"/>
      <c r="F211" s="182"/>
      <c r="G211" s="182"/>
      <c r="H211" s="182"/>
      <c r="I211" s="111"/>
      <c r="J211" s="108"/>
      <c r="K211" s="108"/>
      <c r="L211" s="108"/>
      <c r="M211" s="108"/>
      <c r="N211" s="107"/>
      <c r="O211" s="111"/>
      <c r="P211" s="107"/>
      <c r="Q211" s="107"/>
      <c r="R211" s="107"/>
      <c r="S211" s="107"/>
      <c r="T211" s="107"/>
      <c r="U211" s="107"/>
      <c r="V211" s="181"/>
      <c r="W211" s="182"/>
      <c r="X211" s="182"/>
      <c r="Y211" s="109"/>
      <c r="Z211" s="182"/>
      <c r="AA211" s="182"/>
      <c r="AB211" s="189"/>
      <c r="AC211" s="189"/>
      <c r="AD211" s="111"/>
      <c r="AE211" s="111"/>
      <c r="AF211" s="110"/>
      <c r="AG211" s="181"/>
      <c r="AH211" s="212"/>
      <c r="AI211" s="109"/>
      <c r="AJ211" s="212"/>
      <c r="AK211" s="208"/>
      <c r="AL211" s="111"/>
      <c r="AM211" s="208"/>
    </row>
    <row r="212" spans="1:39" s="214" customFormat="1" ht="15" x14ac:dyDescent="0.25">
      <c r="A212" s="183">
        <v>1</v>
      </c>
      <c r="B212" s="184">
        <v>2</v>
      </c>
      <c r="C212" s="184">
        <v>3</v>
      </c>
      <c r="D212" s="183">
        <v>4</v>
      </c>
      <c r="E212" s="184">
        <v>5</v>
      </c>
      <c r="F212" s="184">
        <v>6</v>
      </c>
      <c r="G212" s="183">
        <v>7</v>
      </c>
      <c r="H212" s="184">
        <v>8</v>
      </c>
      <c r="I212" s="184">
        <v>9</v>
      </c>
      <c r="J212" s="183">
        <v>10</v>
      </c>
      <c r="K212" s="184">
        <v>11</v>
      </c>
      <c r="L212" s="184">
        <v>12</v>
      </c>
      <c r="M212" s="183">
        <v>13</v>
      </c>
      <c r="N212" s="184">
        <v>14</v>
      </c>
      <c r="O212" s="184">
        <v>15</v>
      </c>
      <c r="P212" s="183">
        <v>16</v>
      </c>
      <c r="Q212" s="184">
        <v>17</v>
      </c>
      <c r="R212" s="184">
        <v>18</v>
      </c>
      <c r="S212" s="183">
        <v>19</v>
      </c>
      <c r="T212" s="184">
        <v>20</v>
      </c>
      <c r="U212" s="184">
        <v>21</v>
      </c>
      <c r="V212" s="183">
        <v>22</v>
      </c>
      <c r="W212" s="184">
        <v>23</v>
      </c>
      <c r="X212" s="184">
        <v>24</v>
      </c>
      <c r="Y212" s="183">
        <v>25</v>
      </c>
      <c r="Z212" s="184">
        <v>26</v>
      </c>
      <c r="AA212" s="184">
        <v>27</v>
      </c>
      <c r="AB212" s="183">
        <v>28</v>
      </c>
      <c r="AC212" s="184">
        <v>29</v>
      </c>
      <c r="AD212" s="184">
        <v>30</v>
      </c>
      <c r="AE212" s="183">
        <v>31</v>
      </c>
      <c r="AF212" s="184">
        <v>32</v>
      </c>
      <c r="AG212" s="184">
        <v>33</v>
      </c>
      <c r="AH212" s="183">
        <v>34</v>
      </c>
      <c r="AI212" s="184">
        <v>35</v>
      </c>
      <c r="AJ212" s="184">
        <v>36</v>
      </c>
      <c r="AK212" s="183">
        <v>37</v>
      </c>
      <c r="AL212" s="184">
        <v>38</v>
      </c>
      <c r="AM212" s="184">
        <v>39</v>
      </c>
    </row>
    <row r="213" spans="1:39" s="186" customFormat="1" x14ac:dyDescent="0.2">
      <c r="B213" s="215"/>
      <c r="C213" s="212"/>
      <c r="D213" s="212"/>
      <c r="E213" s="212"/>
      <c r="F213" s="212"/>
      <c r="G213" s="181"/>
      <c r="H213" s="112"/>
      <c r="I213" s="185"/>
      <c r="J213" s="107"/>
      <c r="K213" s="107"/>
      <c r="L213" s="107"/>
      <c r="M213" s="112"/>
      <c r="N213" s="107"/>
      <c r="O213" s="111"/>
      <c r="P213" s="107"/>
      <c r="Q213" s="107"/>
      <c r="R213" s="107"/>
      <c r="S213" s="212"/>
      <c r="T213" s="107"/>
      <c r="U213" s="107"/>
      <c r="V213" s="181"/>
      <c r="W213" s="182"/>
      <c r="X213" s="182"/>
      <c r="Y213" s="181"/>
      <c r="Z213" s="181"/>
      <c r="AA213" s="111"/>
      <c r="AB213" s="185"/>
      <c r="AC213" s="111"/>
      <c r="AD213" s="111"/>
      <c r="AE213" s="111"/>
      <c r="AF213" s="110"/>
      <c r="AG213" s="182"/>
      <c r="AH213" s="182"/>
      <c r="AI213" s="109"/>
      <c r="AJ213" s="212"/>
      <c r="AK213" s="208"/>
      <c r="AL213" s="185"/>
      <c r="AM213" s="208"/>
    </row>
    <row r="214" spans="1:39" s="186" customFormat="1" x14ac:dyDescent="0.2">
      <c r="B214" s="215"/>
      <c r="C214" s="212"/>
      <c r="D214" s="212"/>
      <c r="E214" s="212"/>
      <c r="F214" s="212"/>
      <c r="G214" s="181"/>
      <c r="H214" s="112"/>
      <c r="I214" s="111"/>
      <c r="J214" s="107"/>
      <c r="K214" s="107"/>
      <c r="L214" s="107"/>
      <c r="M214" s="112"/>
      <c r="N214" s="107"/>
      <c r="O214" s="111"/>
      <c r="P214" s="107"/>
      <c r="Q214" s="107"/>
      <c r="R214" s="107"/>
      <c r="S214" s="212"/>
      <c r="T214" s="107"/>
      <c r="U214" s="107"/>
      <c r="V214" s="181"/>
      <c r="W214" s="182"/>
      <c r="X214" s="182"/>
      <c r="Y214" s="181"/>
      <c r="Z214" s="181"/>
      <c r="AA214" s="111"/>
      <c r="AB214" s="111"/>
      <c r="AC214" s="111"/>
      <c r="AD214" s="111"/>
      <c r="AE214" s="111"/>
      <c r="AF214" s="110"/>
      <c r="AG214" s="182"/>
      <c r="AH214" s="182"/>
      <c r="AI214" s="109"/>
      <c r="AJ214" s="212"/>
      <c r="AK214" s="208"/>
      <c r="AL214" s="111"/>
      <c r="AM214" s="208"/>
    </row>
    <row r="215" spans="1:39" s="186" customFormat="1" x14ac:dyDescent="0.2">
      <c r="B215" s="215"/>
      <c r="C215" s="212"/>
      <c r="D215" s="212"/>
      <c r="E215" s="212"/>
      <c r="F215" s="212"/>
      <c r="G215" s="181"/>
      <c r="H215" s="112"/>
      <c r="I215" s="111"/>
      <c r="J215" s="107"/>
      <c r="K215" s="107"/>
      <c r="L215" s="107"/>
      <c r="M215" s="112"/>
      <c r="N215" s="107"/>
      <c r="O215" s="111"/>
      <c r="P215" s="107"/>
      <c r="Q215" s="107"/>
      <c r="R215" s="107"/>
      <c r="S215" s="212"/>
      <c r="T215" s="107"/>
      <c r="U215" s="107"/>
      <c r="V215" s="181"/>
      <c r="W215" s="182"/>
      <c r="X215" s="182"/>
      <c r="Y215" s="181"/>
      <c r="Z215" s="181"/>
      <c r="AA215" s="111"/>
      <c r="AB215" s="111"/>
      <c r="AC215" s="111"/>
      <c r="AD215" s="111"/>
      <c r="AE215" s="111"/>
      <c r="AF215" s="110"/>
      <c r="AG215" s="182"/>
      <c r="AH215" s="182"/>
      <c r="AI215" s="109"/>
      <c r="AJ215" s="212"/>
      <c r="AK215" s="208"/>
      <c r="AL215" s="111"/>
      <c r="AM215" s="208"/>
    </row>
    <row r="216" spans="1:39" s="186" customFormat="1" x14ac:dyDescent="0.2">
      <c r="B216" s="215"/>
      <c r="C216" s="212"/>
      <c r="D216" s="212"/>
      <c r="E216" s="212"/>
      <c r="F216" s="212"/>
      <c r="G216" s="181"/>
      <c r="H216" s="112"/>
      <c r="I216" s="111"/>
      <c r="J216" s="107"/>
      <c r="K216" s="107"/>
      <c r="L216" s="107"/>
      <c r="M216" s="112"/>
      <c r="N216" s="107"/>
      <c r="O216" s="111"/>
      <c r="P216" s="107"/>
      <c r="Q216" s="107"/>
      <c r="R216" s="107"/>
      <c r="S216" s="212"/>
      <c r="T216" s="107"/>
      <c r="U216" s="107"/>
      <c r="V216" s="181"/>
      <c r="W216" s="182"/>
      <c r="X216" s="182"/>
      <c r="Y216" s="181"/>
      <c r="Z216" s="181"/>
      <c r="AA216" s="111"/>
      <c r="AB216" s="111"/>
      <c r="AC216" s="111"/>
      <c r="AD216" s="111"/>
      <c r="AE216" s="111"/>
      <c r="AF216" s="110"/>
      <c r="AG216" s="182"/>
      <c r="AH216" s="182"/>
      <c r="AI216" s="109"/>
      <c r="AJ216" s="212"/>
      <c r="AK216" s="208"/>
      <c r="AL216" s="111"/>
      <c r="AM216" s="208"/>
    </row>
    <row r="217" spans="1:39" s="186" customFormat="1" x14ac:dyDescent="0.2">
      <c r="B217" s="215"/>
      <c r="C217" s="212"/>
      <c r="D217" s="212"/>
      <c r="E217" s="212"/>
      <c r="F217" s="212"/>
      <c r="G217" s="181"/>
      <c r="H217" s="112"/>
      <c r="I217" s="111"/>
      <c r="J217" s="107"/>
      <c r="K217" s="107"/>
      <c r="L217" s="107"/>
      <c r="M217" s="112"/>
      <c r="N217" s="107"/>
      <c r="O217" s="111"/>
      <c r="P217" s="107"/>
      <c r="Q217" s="107"/>
      <c r="R217" s="107"/>
      <c r="S217" s="212"/>
      <c r="T217" s="107"/>
      <c r="U217" s="107"/>
      <c r="V217" s="181"/>
      <c r="W217" s="182"/>
      <c r="X217" s="182"/>
      <c r="Y217" s="181"/>
      <c r="Z217" s="181"/>
      <c r="AA217" s="111"/>
      <c r="AB217" s="111"/>
      <c r="AC217" s="111"/>
      <c r="AD217" s="111"/>
      <c r="AE217" s="111"/>
      <c r="AF217" s="110"/>
      <c r="AG217" s="182"/>
      <c r="AH217" s="182"/>
      <c r="AI217" s="109"/>
      <c r="AJ217" s="212"/>
      <c r="AK217" s="208"/>
      <c r="AL217" s="111"/>
      <c r="AM217" s="208"/>
    </row>
    <row r="218" spans="1:39" s="186" customFormat="1" x14ac:dyDescent="0.2">
      <c r="B218" s="215"/>
      <c r="C218" s="212"/>
      <c r="D218" s="212"/>
      <c r="E218" s="212"/>
      <c r="F218" s="212"/>
      <c r="G218" s="181"/>
      <c r="H218" s="112"/>
      <c r="I218" s="111"/>
      <c r="J218" s="107"/>
      <c r="K218" s="107"/>
      <c r="L218" s="107"/>
      <c r="M218" s="112"/>
      <c r="N218" s="107"/>
      <c r="O218" s="111"/>
      <c r="P218" s="107"/>
      <c r="Q218" s="107"/>
      <c r="R218" s="107"/>
      <c r="S218" s="212"/>
      <c r="T218" s="107"/>
      <c r="U218" s="107"/>
      <c r="V218" s="181"/>
      <c r="W218" s="182"/>
      <c r="X218" s="182"/>
      <c r="Y218" s="181"/>
      <c r="Z218" s="181"/>
      <c r="AA218" s="111"/>
      <c r="AB218" s="111"/>
      <c r="AC218" s="185"/>
      <c r="AD218" s="111"/>
      <c r="AE218" s="111"/>
      <c r="AF218" s="110"/>
      <c r="AG218" s="182"/>
      <c r="AH218" s="182"/>
      <c r="AI218" s="109"/>
      <c r="AJ218" s="212"/>
      <c r="AK218" s="208"/>
      <c r="AL218" s="111"/>
      <c r="AM218" s="208"/>
    </row>
    <row r="219" spans="1:39" s="186" customFormat="1" x14ac:dyDescent="0.2">
      <c r="B219" s="215"/>
      <c r="C219" s="212"/>
      <c r="D219" s="212"/>
      <c r="E219" s="212"/>
      <c r="F219" s="212"/>
      <c r="G219" s="181"/>
      <c r="H219" s="112"/>
      <c r="I219" s="111"/>
      <c r="J219" s="107"/>
      <c r="K219" s="107"/>
      <c r="L219" s="107"/>
      <c r="M219" s="112"/>
      <c r="N219" s="107"/>
      <c r="P219" s="107"/>
      <c r="Q219" s="107"/>
      <c r="R219" s="107"/>
      <c r="S219" s="212"/>
      <c r="T219" s="107"/>
      <c r="U219" s="107"/>
      <c r="V219" s="181"/>
      <c r="W219" s="182"/>
      <c r="X219" s="182"/>
      <c r="Y219" s="181"/>
      <c r="Z219" s="181"/>
      <c r="AA219" s="111"/>
      <c r="AB219" s="111"/>
      <c r="AC219" s="111"/>
      <c r="AD219" s="111"/>
      <c r="AE219" s="111"/>
      <c r="AF219" s="110"/>
      <c r="AG219" s="182"/>
      <c r="AH219" s="182"/>
      <c r="AI219" s="109"/>
      <c r="AJ219" s="212"/>
      <c r="AK219" s="208"/>
      <c r="AL219" s="111"/>
      <c r="AM219" s="208"/>
    </row>
    <row r="220" spans="1:39" s="186" customFormat="1" x14ac:dyDescent="0.2">
      <c r="B220" s="215"/>
      <c r="C220" s="212"/>
      <c r="D220" s="212"/>
      <c r="E220" s="212"/>
      <c r="F220" s="212"/>
      <c r="G220" s="181"/>
      <c r="H220" s="112"/>
      <c r="I220" s="111"/>
      <c r="J220" s="107"/>
      <c r="K220" s="107"/>
      <c r="L220" s="107"/>
      <c r="M220" s="112"/>
      <c r="N220" s="107"/>
      <c r="O220" s="111"/>
      <c r="P220" s="107"/>
      <c r="Q220" s="107"/>
      <c r="R220" s="107"/>
      <c r="S220" s="212"/>
      <c r="T220" s="107"/>
      <c r="U220" s="107"/>
      <c r="V220" s="181"/>
      <c r="W220" s="182"/>
      <c r="X220" s="182"/>
      <c r="Y220" s="181"/>
      <c r="Z220" s="181"/>
      <c r="AA220" s="111"/>
      <c r="AB220" s="111"/>
      <c r="AC220" s="111"/>
      <c r="AD220" s="111"/>
      <c r="AE220" s="111"/>
      <c r="AF220" s="110"/>
      <c r="AG220" s="182"/>
      <c r="AH220" s="182"/>
      <c r="AI220" s="109"/>
      <c r="AJ220" s="212"/>
      <c r="AK220" s="208"/>
      <c r="AL220" s="111"/>
      <c r="AM220" s="208"/>
    </row>
    <row r="221" spans="1:39" s="186" customFormat="1" x14ac:dyDescent="0.2">
      <c r="B221" s="215"/>
      <c r="C221" s="212"/>
      <c r="D221" s="212"/>
      <c r="E221" s="212"/>
      <c r="F221" s="212"/>
      <c r="G221" s="181"/>
      <c r="H221" s="112"/>
      <c r="I221" s="187"/>
      <c r="J221" s="107"/>
      <c r="K221" s="107"/>
      <c r="L221" s="107"/>
      <c r="M221" s="112"/>
      <c r="N221" s="107"/>
      <c r="O221" s="111"/>
      <c r="P221" s="107"/>
      <c r="Q221" s="107"/>
      <c r="R221" s="107"/>
      <c r="S221" s="212"/>
      <c r="T221" s="107"/>
      <c r="U221" s="107"/>
      <c r="V221" s="181"/>
      <c r="W221" s="182"/>
      <c r="X221" s="182"/>
      <c r="Y221" s="181"/>
      <c r="Z221" s="181"/>
      <c r="AA221" s="111"/>
      <c r="AB221" s="187"/>
      <c r="AC221" s="111"/>
      <c r="AD221" s="111"/>
      <c r="AE221" s="111"/>
      <c r="AF221" s="110"/>
      <c r="AG221" s="182"/>
      <c r="AH221" s="182"/>
      <c r="AI221" s="109"/>
      <c r="AJ221" s="212"/>
      <c r="AK221" s="208"/>
      <c r="AL221" s="185"/>
      <c r="AM221" s="208"/>
    </row>
    <row r="222" spans="1:39" s="186" customFormat="1" x14ac:dyDescent="0.2">
      <c r="B222" s="215"/>
      <c r="C222" s="212"/>
      <c r="D222" s="212"/>
      <c r="E222" s="212"/>
      <c r="F222" s="212"/>
      <c r="G222" s="181"/>
      <c r="H222" s="112"/>
      <c r="I222" s="187"/>
      <c r="J222" s="107"/>
      <c r="K222" s="107"/>
      <c r="L222" s="107"/>
      <c r="M222" s="112"/>
      <c r="N222" s="107"/>
      <c r="O222" s="111"/>
      <c r="P222" s="107"/>
      <c r="Q222" s="107"/>
      <c r="R222" s="107"/>
      <c r="S222" s="212"/>
      <c r="T222" s="107"/>
      <c r="U222" s="107"/>
      <c r="V222" s="181"/>
      <c r="W222" s="182"/>
      <c r="X222" s="182"/>
      <c r="Y222" s="181"/>
      <c r="Z222" s="181"/>
      <c r="AA222" s="111"/>
      <c r="AB222" s="187"/>
      <c r="AC222" s="185"/>
      <c r="AD222" s="111"/>
      <c r="AE222" s="111"/>
      <c r="AF222" s="110"/>
      <c r="AG222" s="182"/>
      <c r="AH222" s="182"/>
      <c r="AI222" s="109"/>
      <c r="AJ222" s="212"/>
      <c r="AK222" s="208"/>
      <c r="AL222" s="185"/>
      <c r="AM222" s="208"/>
    </row>
    <row r="223" spans="1:39" s="186" customFormat="1" x14ac:dyDescent="0.2">
      <c r="B223" s="211"/>
      <c r="C223" s="182"/>
      <c r="D223" s="182"/>
      <c r="E223" s="182"/>
      <c r="F223" s="182"/>
      <c r="G223" s="109"/>
      <c r="H223" s="188"/>
      <c r="I223" s="112"/>
      <c r="J223" s="108"/>
      <c r="K223" s="108"/>
      <c r="L223" s="108"/>
      <c r="M223" s="108"/>
      <c r="N223" s="107"/>
      <c r="O223" s="111"/>
      <c r="P223" s="107"/>
      <c r="Q223" s="107"/>
      <c r="R223" s="107"/>
      <c r="S223" s="182"/>
      <c r="T223" s="107"/>
      <c r="U223" s="107"/>
      <c r="V223" s="181"/>
      <c r="W223" s="182"/>
      <c r="X223" s="182"/>
      <c r="Y223" s="109"/>
      <c r="Z223" s="182"/>
      <c r="AA223" s="182"/>
      <c r="AB223" s="189"/>
      <c r="AC223" s="110"/>
      <c r="AD223" s="182"/>
      <c r="AE223" s="110"/>
      <c r="AF223" s="110"/>
      <c r="AG223" s="182"/>
      <c r="AH223" s="182"/>
      <c r="AI223" s="109"/>
      <c r="AJ223" s="182"/>
      <c r="AL223" s="112"/>
    </row>
    <row r="224" spans="1:39" s="186" customFormat="1" x14ac:dyDescent="0.2">
      <c r="B224" s="211"/>
      <c r="C224" s="182"/>
      <c r="D224" s="182"/>
      <c r="E224" s="182"/>
      <c r="F224" s="182"/>
      <c r="G224" s="109"/>
      <c r="H224" s="188"/>
      <c r="I224" s="107"/>
      <c r="J224" s="108"/>
      <c r="K224" s="108"/>
      <c r="L224" s="108"/>
      <c r="M224" s="108"/>
      <c r="N224" s="107"/>
      <c r="O224" s="111"/>
      <c r="P224" s="107"/>
      <c r="Q224" s="107"/>
      <c r="R224" s="107"/>
      <c r="S224" s="182"/>
      <c r="T224" s="107"/>
      <c r="U224" s="107"/>
      <c r="V224" s="181"/>
      <c r="W224" s="182"/>
      <c r="X224" s="182"/>
      <c r="Y224" s="109"/>
      <c r="Z224" s="182"/>
      <c r="AA224" s="182"/>
      <c r="AB224" s="110"/>
      <c r="AC224" s="110"/>
      <c r="AD224" s="182"/>
      <c r="AE224" s="110"/>
      <c r="AF224" s="110"/>
      <c r="AG224" s="182"/>
      <c r="AH224" s="182"/>
      <c r="AI224" s="109"/>
      <c r="AJ224" s="182"/>
      <c r="AL224" s="107"/>
    </row>
    <row r="225" spans="2:38" s="186" customFormat="1" x14ac:dyDescent="0.2">
      <c r="B225" s="211"/>
      <c r="C225" s="182"/>
      <c r="D225" s="182"/>
      <c r="E225" s="182"/>
      <c r="F225" s="182"/>
      <c r="G225" s="109"/>
      <c r="H225" s="188"/>
      <c r="I225" s="112"/>
      <c r="J225" s="108"/>
      <c r="K225" s="108"/>
      <c r="L225" s="108"/>
      <c r="M225" s="108"/>
      <c r="N225" s="107"/>
      <c r="O225" s="111"/>
      <c r="P225" s="107"/>
      <c r="Q225" s="107"/>
      <c r="R225" s="107"/>
      <c r="S225" s="182"/>
      <c r="T225" s="107"/>
      <c r="U225" s="107"/>
      <c r="V225" s="181"/>
      <c r="W225" s="182"/>
      <c r="X225" s="182"/>
      <c r="Y225" s="109"/>
      <c r="Z225" s="182"/>
      <c r="AA225" s="182"/>
      <c r="AB225" s="189"/>
      <c r="AC225" s="110"/>
      <c r="AD225" s="182"/>
      <c r="AE225" s="110"/>
      <c r="AF225" s="110"/>
      <c r="AG225" s="182"/>
      <c r="AH225" s="182"/>
      <c r="AI225" s="109"/>
      <c r="AJ225" s="182"/>
      <c r="AL225" s="112"/>
    </row>
    <row r="226" spans="2:38" s="186" customFormat="1" x14ac:dyDescent="0.2">
      <c r="B226" s="211"/>
      <c r="C226" s="182"/>
      <c r="D226" s="182"/>
      <c r="E226" s="182"/>
      <c r="F226" s="182"/>
      <c r="G226" s="109"/>
      <c r="H226" s="188"/>
      <c r="I226" s="107"/>
      <c r="J226" s="108"/>
      <c r="K226" s="108"/>
      <c r="L226" s="108"/>
      <c r="M226" s="108"/>
      <c r="N226" s="107"/>
      <c r="O226" s="111"/>
      <c r="P226" s="107"/>
      <c r="Q226" s="107"/>
      <c r="R226" s="107"/>
      <c r="S226" s="182"/>
      <c r="T226" s="107"/>
      <c r="U226" s="107"/>
      <c r="V226" s="181"/>
      <c r="W226" s="182"/>
      <c r="X226" s="182"/>
      <c r="Y226" s="109"/>
      <c r="Z226" s="182"/>
      <c r="AA226" s="182"/>
      <c r="AB226" s="110"/>
      <c r="AC226" s="110"/>
      <c r="AD226" s="182"/>
      <c r="AE226" s="110"/>
      <c r="AF226" s="110"/>
      <c r="AG226" s="182"/>
      <c r="AH226" s="182"/>
      <c r="AI226" s="109"/>
      <c r="AJ226" s="182"/>
      <c r="AL226" s="107"/>
    </row>
    <row r="227" spans="2:38" s="186" customFormat="1" x14ac:dyDescent="0.2">
      <c r="B227" s="211"/>
      <c r="C227" s="182"/>
      <c r="D227" s="182"/>
      <c r="E227" s="182"/>
      <c r="F227" s="182"/>
      <c r="G227" s="109"/>
      <c r="H227" s="188"/>
      <c r="I227" s="112"/>
      <c r="J227" s="108"/>
      <c r="K227" s="108"/>
      <c r="L227" s="108"/>
      <c r="M227" s="108"/>
      <c r="N227" s="107"/>
      <c r="O227" s="111"/>
      <c r="P227" s="107"/>
      <c r="Q227" s="107"/>
      <c r="R227" s="107"/>
      <c r="S227" s="182"/>
      <c r="T227" s="107"/>
      <c r="U227" s="107"/>
      <c r="V227" s="181"/>
      <c r="W227" s="182"/>
      <c r="X227" s="182"/>
      <c r="Y227" s="109"/>
      <c r="Z227" s="182"/>
      <c r="AA227" s="182"/>
      <c r="AB227" s="189"/>
      <c r="AC227" s="110"/>
      <c r="AD227" s="182"/>
      <c r="AE227" s="110"/>
      <c r="AF227" s="110"/>
      <c r="AG227" s="182"/>
      <c r="AH227" s="182"/>
      <c r="AI227" s="109"/>
      <c r="AJ227" s="182"/>
      <c r="AL227" s="112"/>
    </row>
    <row r="228" spans="2:38" s="186" customFormat="1" x14ac:dyDescent="0.2">
      <c r="B228" s="211"/>
      <c r="C228" s="182"/>
      <c r="D228" s="182"/>
      <c r="E228" s="182"/>
      <c r="F228" s="182"/>
      <c r="G228" s="109"/>
      <c r="H228" s="188"/>
      <c r="I228" s="107"/>
      <c r="J228" s="188"/>
      <c r="K228" s="188"/>
      <c r="L228" s="188"/>
      <c r="M228" s="108"/>
      <c r="N228" s="107"/>
      <c r="O228" s="111"/>
      <c r="P228" s="107"/>
      <c r="Q228" s="107"/>
      <c r="R228" s="107"/>
      <c r="S228" s="182"/>
      <c r="T228" s="107"/>
      <c r="U228" s="107"/>
      <c r="V228" s="181"/>
      <c r="W228" s="182"/>
      <c r="X228" s="182"/>
      <c r="Y228" s="109"/>
      <c r="Z228" s="182"/>
      <c r="AA228" s="182"/>
      <c r="AB228" s="110"/>
      <c r="AC228" s="110"/>
      <c r="AD228" s="182"/>
      <c r="AE228" s="110"/>
      <c r="AF228" s="110"/>
      <c r="AG228" s="182"/>
      <c r="AH228" s="182"/>
      <c r="AI228" s="109"/>
      <c r="AJ228" s="182"/>
      <c r="AL228" s="107"/>
    </row>
    <row r="229" spans="2:38" s="186" customFormat="1" x14ac:dyDescent="0.2">
      <c r="B229" s="211"/>
      <c r="C229" s="182"/>
      <c r="D229" s="182"/>
      <c r="E229" s="182"/>
      <c r="F229" s="182"/>
      <c r="G229" s="109"/>
      <c r="H229" s="188"/>
      <c r="I229" s="112"/>
      <c r="J229" s="108"/>
      <c r="K229" s="108"/>
      <c r="L229" s="108"/>
      <c r="M229" s="108"/>
      <c r="N229" s="107"/>
      <c r="O229" s="111"/>
      <c r="P229" s="107"/>
      <c r="Q229" s="107"/>
      <c r="R229" s="107"/>
      <c r="S229" s="182"/>
      <c r="T229" s="107"/>
      <c r="U229" s="107"/>
      <c r="V229" s="181"/>
      <c r="W229" s="182"/>
      <c r="X229" s="182"/>
      <c r="Y229" s="109"/>
      <c r="Z229" s="182"/>
      <c r="AA229" s="182"/>
      <c r="AB229" s="189"/>
      <c r="AC229" s="110"/>
      <c r="AD229" s="182"/>
      <c r="AE229" s="110"/>
      <c r="AF229" s="110"/>
      <c r="AG229" s="182"/>
      <c r="AH229" s="182"/>
      <c r="AI229" s="109"/>
      <c r="AJ229" s="182"/>
      <c r="AL229" s="112"/>
    </row>
    <row r="230" spans="2:38" s="186" customFormat="1" x14ac:dyDescent="0.2">
      <c r="B230" s="211"/>
      <c r="C230" s="182"/>
      <c r="D230" s="182"/>
      <c r="E230" s="182"/>
      <c r="F230" s="182"/>
      <c r="G230" s="182"/>
      <c r="H230" s="182"/>
      <c r="I230" s="107"/>
      <c r="J230" s="108"/>
      <c r="K230" s="108"/>
      <c r="L230" s="108"/>
      <c r="M230" s="108"/>
      <c r="N230" s="107"/>
      <c r="O230" s="111"/>
      <c r="P230" s="107"/>
      <c r="Q230" s="107"/>
      <c r="R230" s="107"/>
      <c r="S230" s="182"/>
      <c r="T230" s="107"/>
      <c r="U230" s="107"/>
      <c r="V230" s="181"/>
      <c r="W230" s="182"/>
      <c r="X230" s="182"/>
      <c r="Y230" s="109"/>
      <c r="Z230" s="182"/>
      <c r="AA230" s="182"/>
      <c r="AB230" s="110"/>
      <c r="AC230" s="110"/>
      <c r="AD230" s="182"/>
      <c r="AE230" s="110"/>
      <c r="AF230" s="110"/>
      <c r="AG230" s="182"/>
      <c r="AH230" s="182"/>
      <c r="AI230" s="109"/>
      <c r="AJ230" s="182"/>
      <c r="AL230" s="107"/>
    </row>
    <row r="231" spans="2:38" s="186" customFormat="1" x14ac:dyDescent="0.2">
      <c r="B231" s="211"/>
      <c r="C231" s="182"/>
      <c r="D231" s="182"/>
      <c r="E231" s="182"/>
      <c r="F231" s="182"/>
      <c r="G231" s="182"/>
      <c r="H231" s="182"/>
      <c r="I231" s="107"/>
      <c r="J231" s="108"/>
      <c r="K231" s="108"/>
      <c r="L231" s="108"/>
      <c r="M231" s="108"/>
      <c r="N231" s="107"/>
      <c r="O231" s="111"/>
      <c r="P231" s="107"/>
      <c r="Q231" s="107"/>
      <c r="R231" s="107"/>
      <c r="S231" s="182"/>
      <c r="T231" s="107"/>
      <c r="U231" s="107"/>
      <c r="V231" s="181"/>
      <c r="W231" s="182"/>
      <c r="X231" s="182"/>
      <c r="Y231" s="109"/>
      <c r="Z231" s="182"/>
      <c r="AA231" s="182"/>
      <c r="AB231" s="110"/>
      <c r="AC231" s="110"/>
      <c r="AD231" s="182"/>
      <c r="AE231" s="110"/>
      <c r="AF231" s="110"/>
      <c r="AG231" s="182"/>
      <c r="AH231" s="182"/>
      <c r="AI231" s="109"/>
      <c r="AJ231" s="182"/>
      <c r="AL231" s="107"/>
    </row>
    <row r="232" spans="2:38" s="186" customFormat="1" x14ac:dyDescent="0.2">
      <c r="B232" s="211"/>
      <c r="C232" s="109"/>
      <c r="D232" s="109"/>
      <c r="E232" s="109"/>
      <c r="F232" s="109"/>
      <c r="G232" s="109"/>
      <c r="H232" s="188"/>
      <c r="I232" s="112"/>
      <c r="J232" s="108"/>
      <c r="K232" s="108"/>
      <c r="L232" s="108"/>
      <c r="M232" s="188"/>
      <c r="N232" s="107"/>
      <c r="O232" s="111"/>
      <c r="P232" s="107"/>
      <c r="Q232" s="107"/>
      <c r="R232" s="107"/>
      <c r="S232" s="182"/>
      <c r="T232" s="107"/>
      <c r="U232" s="107"/>
      <c r="V232" s="181"/>
      <c r="W232" s="182"/>
      <c r="X232" s="182"/>
      <c r="Y232" s="109"/>
      <c r="Z232" s="182"/>
      <c r="AA232" s="182"/>
      <c r="AB232" s="189"/>
      <c r="AC232" s="110"/>
      <c r="AD232" s="182"/>
      <c r="AE232" s="110"/>
      <c r="AF232" s="110"/>
      <c r="AG232" s="182"/>
      <c r="AH232" s="182"/>
      <c r="AI232" s="109"/>
      <c r="AL232" s="112"/>
    </row>
    <row r="233" spans="2:38" s="186" customFormat="1" x14ac:dyDescent="0.2">
      <c r="B233" s="211"/>
      <c r="C233" s="109"/>
      <c r="D233" s="109"/>
      <c r="E233" s="109"/>
      <c r="F233" s="109"/>
      <c r="G233" s="109"/>
      <c r="H233" s="188"/>
      <c r="I233" s="112"/>
      <c r="J233" s="108"/>
      <c r="K233" s="108"/>
      <c r="L233" s="108"/>
      <c r="M233" s="188"/>
      <c r="N233" s="107"/>
      <c r="O233" s="111"/>
      <c r="P233" s="107"/>
      <c r="Q233" s="107"/>
      <c r="R233" s="107"/>
      <c r="S233" s="182"/>
      <c r="T233" s="107"/>
      <c r="U233" s="107"/>
      <c r="V233" s="181"/>
      <c r="W233" s="182"/>
      <c r="X233" s="182"/>
      <c r="Y233" s="109"/>
      <c r="Z233" s="182"/>
      <c r="AA233" s="182"/>
      <c r="AB233" s="189"/>
      <c r="AC233" s="189"/>
      <c r="AD233" s="182"/>
      <c r="AE233" s="110"/>
      <c r="AF233" s="110"/>
      <c r="AG233" s="182"/>
      <c r="AH233" s="182"/>
      <c r="AI233" s="109"/>
      <c r="AL233" s="112"/>
    </row>
    <row r="234" spans="2:38" s="186" customFormat="1" x14ac:dyDescent="0.2">
      <c r="B234" s="211"/>
      <c r="C234" s="109"/>
      <c r="D234" s="109"/>
      <c r="E234" s="109"/>
      <c r="F234" s="109"/>
      <c r="G234" s="109"/>
      <c r="H234" s="188"/>
      <c r="I234" s="107"/>
      <c r="J234" s="108"/>
      <c r="K234" s="108"/>
      <c r="L234" s="108"/>
      <c r="M234" s="108"/>
      <c r="N234" s="107"/>
      <c r="O234" s="111"/>
      <c r="P234" s="107"/>
      <c r="Q234" s="107"/>
      <c r="R234" s="107"/>
      <c r="S234" s="182"/>
      <c r="T234" s="107"/>
      <c r="U234" s="107"/>
      <c r="V234" s="181"/>
      <c r="W234" s="182"/>
      <c r="X234" s="182"/>
      <c r="Y234" s="109"/>
      <c r="Z234" s="182"/>
      <c r="AA234" s="182"/>
      <c r="AB234" s="110"/>
      <c r="AC234" s="110"/>
      <c r="AD234" s="182"/>
      <c r="AE234" s="110"/>
      <c r="AF234" s="110"/>
      <c r="AG234" s="182"/>
      <c r="AH234" s="182"/>
      <c r="AI234" s="109"/>
      <c r="AL234" s="107"/>
    </row>
    <row r="235" spans="2:38" s="186" customFormat="1" x14ac:dyDescent="0.2">
      <c r="B235" s="211"/>
      <c r="C235" s="182"/>
      <c r="D235" s="182"/>
      <c r="E235" s="182"/>
      <c r="F235" s="182"/>
      <c r="G235" s="182"/>
      <c r="H235" s="182"/>
      <c r="I235" s="189"/>
      <c r="J235" s="108"/>
      <c r="K235" s="108"/>
      <c r="L235" s="108"/>
      <c r="M235" s="108"/>
      <c r="N235" s="107"/>
      <c r="O235" s="111"/>
      <c r="P235" s="107"/>
      <c r="Q235" s="107"/>
      <c r="R235" s="107"/>
      <c r="S235" s="107"/>
      <c r="T235" s="107"/>
      <c r="U235" s="107"/>
      <c r="V235" s="181"/>
      <c r="W235" s="182"/>
      <c r="X235" s="182"/>
      <c r="Y235" s="109"/>
      <c r="Z235" s="182"/>
      <c r="AA235" s="182"/>
      <c r="AB235" s="189"/>
      <c r="AC235" s="110"/>
      <c r="AD235" s="182"/>
      <c r="AE235" s="182"/>
      <c r="AF235" s="110"/>
      <c r="AG235" s="182"/>
      <c r="AH235" s="182"/>
      <c r="AI235" s="109"/>
      <c r="AJ235" s="182"/>
      <c r="AL235" s="189"/>
    </row>
    <row r="236" spans="2:38" s="186" customFormat="1" x14ac:dyDescent="0.2">
      <c r="B236" s="211"/>
      <c r="C236" s="182"/>
      <c r="D236" s="182"/>
      <c r="E236" s="182"/>
      <c r="F236" s="182"/>
      <c r="G236" s="182"/>
      <c r="H236" s="182"/>
      <c r="I236" s="189"/>
      <c r="J236" s="108"/>
      <c r="K236" s="108"/>
      <c r="L236" s="108"/>
      <c r="M236" s="108"/>
      <c r="N236" s="107"/>
      <c r="O236" s="111"/>
      <c r="P236" s="107"/>
      <c r="Q236" s="107"/>
      <c r="R236" s="107"/>
      <c r="S236" s="107"/>
      <c r="T236" s="107"/>
      <c r="U236" s="107"/>
      <c r="V236" s="181"/>
      <c r="W236" s="182"/>
      <c r="X236" s="182"/>
      <c r="Y236" s="109"/>
      <c r="Z236" s="182"/>
      <c r="AA236" s="182"/>
      <c r="AB236" s="189"/>
      <c r="AC236" s="110"/>
      <c r="AD236" s="182"/>
      <c r="AE236" s="182"/>
      <c r="AF236" s="110"/>
      <c r="AG236" s="182"/>
      <c r="AH236" s="182"/>
      <c r="AI236" s="109"/>
      <c r="AJ236" s="182"/>
      <c r="AL236" s="189"/>
    </row>
    <row r="237" spans="2:38" s="186" customFormat="1" x14ac:dyDescent="0.2">
      <c r="B237" s="211"/>
      <c r="C237" s="182"/>
      <c r="D237" s="182"/>
      <c r="E237" s="182"/>
      <c r="F237" s="182"/>
      <c r="G237" s="182"/>
      <c r="H237" s="182"/>
      <c r="I237" s="189"/>
      <c r="J237" s="108"/>
      <c r="K237" s="108"/>
      <c r="L237" s="108"/>
      <c r="M237" s="108"/>
      <c r="N237" s="107"/>
      <c r="O237" s="111"/>
      <c r="P237" s="107"/>
      <c r="Q237" s="107"/>
      <c r="R237" s="107"/>
      <c r="S237" s="107"/>
      <c r="T237" s="107"/>
      <c r="U237" s="107"/>
      <c r="V237" s="181"/>
      <c r="W237" s="182"/>
      <c r="X237" s="182"/>
      <c r="Y237" s="109"/>
      <c r="Z237" s="182"/>
      <c r="AA237" s="182"/>
      <c r="AB237" s="189"/>
      <c r="AC237" s="110"/>
      <c r="AD237" s="182"/>
      <c r="AE237" s="182"/>
      <c r="AF237" s="110"/>
      <c r="AG237" s="182"/>
      <c r="AH237" s="182"/>
      <c r="AI237" s="109"/>
      <c r="AJ237" s="182"/>
      <c r="AL237" s="189"/>
    </row>
    <row r="238" spans="2:38" s="186" customFormat="1" x14ac:dyDescent="0.2">
      <c r="B238" s="211"/>
      <c r="C238" s="182"/>
      <c r="D238" s="182"/>
      <c r="E238" s="182"/>
      <c r="F238" s="182"/>
      <c r="G238" s="182"/>
      <c r="H238" s="182"/>
      <c r="I238" s="189"/>
      <c r="J238" s="108"/>
      <c r="K238" s="108"/>
      <c r="L238" s="108"/>
      <c r="M238" s="108"/>
      <c r="N238" s="107"/>
      <c r="O238" s="111"/>
      <c r="P238" s="107"/>
      <c r="Q238" s="107"/>
      <c r="R238" s="107"/>
      <c r="S238" s="107"/>
      <c r="T238" s="107"/>
      <c r="U238" s="107"/>
      <c r="V238" s="181"/>
      <c r="W238" s="182"/>
      <c r="X238" s="182"/>
      <c r="Y238" s="109"/>
      <c r="Z238" s="182"/>
      <c r="AA238" s="182"/>
      <c r="AB238" s="189"/>
      <c r="AC238" s="110"/>
      <c r="AD238" s="182"/>
      <c r="AE238" s="182"/>
      <c r="AF238" s="110"/>
      <c r="AG238" s="182"/>
      <c r="AH238" s="182"/>
      <c r="AI238" s="109"/>
      <c r="AJ238" s="182"/>
      <c r="AL238" s="189"/>
    </row>
    <row r="239" spans="2:38" s="186" customFormat="1" x14ac:dyDescent="0.2">
      <c r="B239" s="211"/>
      <c r="C239" s="182"/>
      <c r="D239" s="182"/>
      <c r="E239" s="182"/>
      <c r="F239" s="182"/>
      <c r="G239" s="182"/>
      <c r="H239" s="182"/>
      <c r="I239" s="189"/>
      <c r="J239" s="108"/>
      <c r="K239" s="108"/>
      <c r="L239" s="108"/>
      <c r="M239" s="108"/>
      <c r="N239" s="107"/>
      <c r="O239" s="111"/>
      <c r="P239" s="107"/>
      <c r="Q239" s="107"/>
      <c r="R239" s="107"/>
      <c r="S239" s="107"/>
      <c r="T239" s="107"/>
      <c r="U239" s="107"/>
      <c r="V239" s="181"/>
      <c r="W239" s="182"/>
      <c r="X239" s="182"/>
      <c r="Y239" s="109"/>
      <c r="Z239" s="182"/>
      <c r="AA239" s="182"/>
      <c r="AB239" s="189"/>
      <c r="AC239" s="110"/>
      <c r="AD239" s="182"/>
      <c r="AE239" s="182"/>
      <c r="AF239" s="110"/>
      <c r="AG239" s="182"/>
      <c r="AH239" s="182"/>
      <c r="AI239" s="109"/>
      <c r="AJ239" s="182"/>
      <c r="AL239" s="189"/>
    </row>
    <row r="240" spans="2:38" s="186" customFormat="1" x14ac:dyDescent="0.2">
      <c r="B240" s="211"/>
      <c r="C240" s="182"/>
      <c r="D240" s="182"/>
      <c r="E240" s="182"/>
      <c r="F240" s="182"/>
      <c r="G240" s="182"/>
      <c r="H240" s="182"/>
      <c r="I240" s="189"/>
      <c r="J240" s="108"/>
      <c r="K240" s="108"/>
      <c r="L240" s="108"/>
      <c r="M240" s="108"/>
      <c r="N240" s="107"/>
      <c r="O240" s="111"/>
      <c r="P240" s="107"/>
      <c r="Q240" s="107"/>
      <c r="R240" s="107"/>
      <c r="S240" s="107"/>
      <c r="T240" s="107"/>
      <c r="U240" s="107"/>
      <c r="V240" s="181"/>
      <c r="W240" s="182"/>
      <c r="X240" s="182"/>
      <c r="Y240" s="109"/>
      <c r="Z240" s="182"/>
      <c r="AA240" s="182"/>
      <c r="AB240" s="189"/>
      <c r="AC240" s="110"/>
      <c r="AD240" s="182"/>
      <c r="AE240" s="182"/>
      <c r="AF240" s="110"/>
      <c r="AG240" s="182"/>
      <c r="AH240" s="182"/>
      <c r="AI240" s="109"/>
      <c r="AJ240" s="182"/>
      <c r="AL240" s="189"/>
    </row>
    <row r="241" spans="2:38" s="186" customFormat="1" x14ac:dyDescent="0.2">
      <c r="B241" s="211"/>
      <c r="C241" s="182"/>
      <c r="D241" s="182"/>
      <c r="E241" s="182"/>
      <c r="F241" s="182"/>
      <c r="G241" s="182"/>
      <c r="H241" s="182"/>
      <c r="I241" s="112"/>
      <c r="J241" s="108"/>
      <c r="K241" s="108"/>
      <c r="L241" s="108"/>
      <c r="M241" s="108"/>
      <c r="N241" s="107"/>
      <c r="O241" s="111"/>
      <c r="P241" s="107"/>
      <c r="Q241" s="107"/>
      <c r="R241" s="107"/>
      <c r="S241" s="107"/>
      <c r="T241" s="107"/>
      <c r="U241" s="107"/>
      <c r="V241" s="181"/>
      <c r="W241" s="182"/>
      <c r="X241" s="182"/>
      <c r="Y241" s="109"/>
      <c r="Z241" s="182"/>
      <c r="AA241" s="182"/>
      <c r="AB241" s="189"/>
      <c r="AC241" s="110"/>
      <c r="AD241" s="182"/>
      <c r="AE241" s="182"/>
      <c r="AF241" s="110"/>
      <c r="AG241" s="182"/>
      <c r="AH241" s="182"/>
      <c r="AI241" s="109"/>
      <c r="AJ241" s="182"/>
      <c r="AL241" s="112"/>
    </row>
    <row r="242" spans="2:38" s="186" customFormat="1" x14ac:dyDescent="0.2">
      <c r="B242" s="211"/>
      <c r="C242" s="182"/>
      <c r="D242" s="182"/>
      <c r="E242" s="182"/>
      <c r="F242" s="182"/>
      <c r="G242" s="182"/>
      <c r="H242" s="182"/>
      <c r="I242" s="112"/>
      <c r="J242" s="108"/>
      <c r="K242" s="108"/>
      <c r="L242" s="108"/>
      <c r="M242" s="108"/>
      <c r="N242" s="107"/>
      <c r="O242" s="111"/>
      <c r="P242" s="107"/>
      <c r="Q242" s="107"/>
      <c r="R242" s="107"/>
      <c r="S242" s="107"/>
      <c r="T242" s="107"/>
      <c r="U242" s="107"/>
      <c r="V242" s="181"/>
      <c r="W242" s="182"/>
      <c r="X242" s="182"/>
      <c r="Y242" s="109"/>
      <c r="Z242" s="182"/>
      <c r="AA242" s="182"/>
      <c r="AB242" s="189"/>
      <c r="AC242" s="110"/>
      <c r="AD242" s="182"/>
      <c r="AE242" s="182"/>
      <c r="AF242" s="110"/>
      <c r="AG242" s="182"/>
      <c r="AH242" s="182"/>
      <c r="AI242" s="109"/>
      <c r="AJ242" s="182"/>
      <c r="AL242" s="112"/>
    </row>
    <row r="243" spans="2:38" s="186" customFormat="1" x14ac:dyDescent="0.2">
      <c r="B243" s="211"/>
      <c r="C243" s="182"/>
      <c r="D243" s="182"/>
      <c r="E243" s="182"/>
      <c r="F243" s="182"/>
      <c r="G243" s="182"/>
      <c r="H243" s="182"/>
      <c r="I243" s="112"/>
      <c r="J243" s="108"/>
      <c r="K243" s="108"/>
      <c r="L243" s="108"/>
      <c r="M243" s="108"/>
      <c r="N243" s="107"/>
      <c r="O243" s="111"/>
      <c r="P243" s="107"/>
      <c r="Q243" s="107"/>
      <c r="R243" s="107"/>
      <c r="S243" s="107"/>
      <c r="T243" s="107"/>
      <c r="U243" s="107"/>
      <c r="V243" s="181"/>
      <c r="W243" s="182"/>
      <c r="X243" s="182"/>
      <c r="Y243" s="109"/>
      <c r="Z243" s="182"/>
      <c r="AA243" s="182"/>
      <c r="AB243" s="189"/>
      <c r="AC243" s="110"/>
      <c r="AD243" s="182"/>
      <c r="AE243" s="182"/>
      <c r="AF243" s="110"/>
      <c r="AG243" s="182"/>
      <c r="AH243" s="182"/>
      <c r="AI243" s="109"/>
      <c r="AJ243" s="182"/>
      <c r="AL243" s="112"/>
    </row>
    <row r="244" spans="2:38" s="186" customFormat="1" x14ac:dyDescent="0.2">
      <c r="B244" s="211"/>
      <c r="C244" s="182"/>
      <c r="D244" s="182"/>
      <c r="E244" s="182"/>
      <c r="F244" s="182"/>
      <c r="G244" s="182"/>
      <c r="H244" s="182"/>
      <c r="I244" s="112"/>
      <c r="J244" s="108"/>
      <c r="K244" s="108"/>
      <c r="L244" s="108"/>
      <c r="M244" s="108"/>
      <c r="N244" s="107"/>
      <c r="O244" s="111"/>
      <c r="P244" s="107"/>
      <c r="Q244" s="107"/>
      <c r="R244" s="107"/>
      <c r="S244" s="107"/>
      <c r="T244" s="107"/>
      <c r="U244" s="107"/>
      <c r="V244" s="181"/>
      <c r="W244" s="182"/>
      <c r="X244" s="182"/>
      <c r="Y244" s="109"/>
      <c r="Z244" s="182"/>
      <c r="AA244" s="182"/>
      <c r="AB244" s="189"/>
      <c r="AC244" s="110"/>
      <c r="AD244" s="182"/>
      <c r="AE244" s="182"/>
      <c r="AF244" s="110"/>
      <c r="AG244" s="182"/>
      <c r="AH244" s="182"/>
      <c r="AI244" s="109"/>
      <c r="AJ244" s="182"/>
      <c r="AL244" s="112"/>
    </row>
    <row r="245" spans="2:38" s="186" customFormat="1" x14ac:dyDescent="0.2">
      <c r="B245" s="211"/>
      <c r="C245" s="182"/>
      <c r="D245" s="182"/>
      <c r="E245" s="182"/>
      <c r="F245" s="182"/>
      <c r="G245" s="182"/>
      <c r="H245" s="182"/>
      <c r="I245" s="112"/>
      <c r="J245" s="108"/>
      <c r="K245" s="108"/>
      <c r="L245" s="108"/>
      <c r="M245" s="108"/>
      <c r="N245" s="107"/>
      <c r="O245" s="111"/>
      <c r="P245" s="107"/>
      <c r="Q245" s="107"/>
      <c r="R245" s="107"/>
      <c r="S245" s="107"/>
      <c r="T245" s="107"/>
      <c r="U245" s="107"/>
      <c r="V245" s="181"/>
      <c r="W245" s="182"/>
      <c r="X245" s="182"/>
      <c r="Y245" s="109"/>
      <c r="Z245" s="182"/>
      <c r="AA245" s="182"/>
      <c r="AB245" s="189"/>
      <c r="AC245" s="110"/>
      <c r="AD245" s="182"/>
      <c r="AE245" s="182"/>
      <c r="AF245" s="110"/>
      <c r="AG245" s="182"/>
      <c r="AH245" s="182"/>
      <c r="AI245" s="109"/>
      <c r="AJ245" s="182"/>
      <c r="AL245" s="112"/>
    </row>
    <row r="246" spans="2:38" s="186" customFormat="1" x14ac:dyDescent="0.2">
      <c r="B246" s="211"/>
      <c r="C246" s="182"/>
      <c r="D246" s="182"/>
      <c r="E246" s="182"/>
      <c r="F246" s="182"/>
      <c r="G246" s="182"/>
      <c r="H246" s="182"/>
      <c r="I246" s="112"/>
      <c r="J246" s="108"/>
      <c r="K246" s="108"/>
      <c r="L246" s="108"/>
      <c r="M246" s="108"/>
      <c r="N246" s="107"/>
      <c r="O246" s="111"/>
      <c r="P246" s="107"/>
      <c r="Q246" s="107"/>
      <c r="R246" s="107"/>
      <c r="S246" s="107"/>
      <c r="T246" s="107"/>
      <c r="U246" s="107"/>
      <c r="V246" s="181"/>
      <c r="W246" s="182"/>
      <c r="X246" s="182"/>
      <c r="Y246" s="109"/>
      <c r="Z246" s="182"/>
      <c r="AA246" s="182"/>
      <c r="AB246" s="189"/>
      <c r="AC246" s="110"/>
      <c r="AD246" s="182"/>
      <c r="AE246" s="182"/>
      <c r="AF246" s="110"/>
      <c r="AG246" s="182"/>
      <c r="AH246" s="182"/>
      <c r="AI246" s="109"/>
      <c r="AJ246" s="182"/>
      <c r="AL246" s="112"/>
    </row>
    <row r="247" spans="2:38" s="186" customFormat="1" x14ac:dyDescent="0.2">
      <c r="B247" s="211"/>
      <c r="C247" s="182"/>
      <c r="D247" s="182"/>
      <c r="E247" s="182"/>
      <c r="F247" s="182"/>
      <c r="G247" s="182"/>
      <c r="H247" s="182"/>
      <c r="I247" s="112"/>
      <c r="J247" s="108"/>
      <c r="K247" s="108"/>
      <c r="L247" s="108"/>
      <c r="M247" s="108"/>
      <c r="N247" s="107"/>
      <c r="O247" s="111"/>
      <c r="P247" s="107"/>
      <c r="Q247" s="107"/>
      <c r="R247" s="107"/>
      <c r="S247" s="107"/>
      <c r="T247" s="107"/>
      <c r="U247" s="107"/>
      <c r="V247" s="181"/>
      <c r="W247" s="182"/>
      <c r="X247" s="182"/>
      <c r="Y247" s="109"/>
      <c r="Z247" s="182"/>
      <c r="AA247" s="182"/>
      <c r="AB247" s="189"/>
      <c r="AC247" s="110"/>
      <c r="AD247" s="182"/>
      <c r="AE247" s="182"/>
      <c r="AF247" s="110"/>
      <c r="AG247" s="182"/>
      <c r="AH247" s="182"/>
      <c r="AI247" s="109"/>
      <c r="AJ247" s="182"/>
      <c r="AL247" s="112"/>
    </row>
    <row r="248" spans="2:38" s="186" customFormat="1" x14ac:dyDescent="0.2">
      <c r="B248" s="211"/>
      <c r="C248" s="182"/>
      <c r="D248" s="182"/>
      <c r="E248" s="182"/>
      <c r="F248" s="182"/>
      <c r="G248" s="182"/>
      <c r="H248" s="182"/>
      <c r="I248" s="112"/>
      <c r="J248" s="108"/>
      <c r="K248" s="108"/>
      <c r="L248" s="108"/>
      <c r="M248" s="108"/>
      <c r="N248" s="107"/>
      <c r="O248" s="111"/>
      <c r="P248" s="107"/>
      <c r="Q248" s="107"/>
      <c r="R248" s="107"/>
      <c r="S248" s="107"/>
      <c r="T248" s="107"/>
      <c r="U248" s="107"/>
      <c r="V248" s="181"/>
      <c r="W248" s="182"/>
      <c r="X248" s="182"/>
      <c r="Y248" s="109"/>
      <c r="Z248" s="182"/>
      <c r="AA248" s="182"/>
      <c r="AB248" s="189"/>
      <c r="AC248" s="110"/>
      <c r="AD248" s="182"/>
      <c r="AE248" s="182"/>
      <c r="AF248" s="110"/>
      <c r="AG248" s="182"/>
      <c r="AH248" s="182"/>
      <c r="AI248" s="109"/>
      <c r="AJ248" s="182"/>
      <c r="AL248" s="112"/>
    </row>
    <row r="249" spans="2:38" s="186" customFormat="1" x14ac:dyDescent="0.2">
      <c r="B249" s="211"/>
      <c r="C249" s="182"/>
      <c r="D249" s="182"/>
      <c r="E249" s="182"/>
      <c r="F249" s="182"/>
      <c r="G249" s="182"/>
      <c r="H249" s="182"/>
      <c r="I249" s="112"/>
      <c r="J249" s="108"/>
      <c r="K249" s="108"/>
      <c r="L249" s="108"/>
      <c r="M249" s="108"/>
      <c r="N249" s="107"/>
      <c r="O249" s="111"/>
      <c r="P249" s="107"/>
      <c r="Q249" s="107"/>
      <c r="R249" s="107"/>
      <c r="S249" s="107"/>
      <c r="T249" s="107"/>
      <c r="U249" s="107"/>
      <c r="V249" s="181"/>
      <c r="W249" s="182"/>
      <c r="X249" s="182"/>
      <c r="Y249" s="109"/>
      <c r="Z249" s="182"/>
      <c r="AA249" s="182"/>
      <c r="AB249" s="189"/>
      <c r="AC249" s="110"/>
      <c r="AD249" s="182"/>
      <c r="AE249" s="182"/>
      <c r="AF249" s="110"/>
      <c r="AG249" s="182"/>
      <c r="AH249" s="182"/>
      <c r="AI249" s="109"/>
      <c r="AJ249" s="182"/>
      <c r="AL249" s="112"/>
    </row>
    <row r="250" spans="2:38" s="186" customFormat="1" x14ac:dyDescent="0.2">
      <c r="B250" s="211"/>
      <c r="C250" s="182"/>
      <c r="D250" s="182"/>
      <c r="E250" s="182"/>
      <c r="F250" s="182"/>
      <c r="G250" s="182"/>
      <c r="H250" s="182"/>
      <c r="I250" s="112"/>
      <c r="J250" s="108"/>
      <c r="K250" s="108"/>
      <c r="L250" s="108"/>
      <c r="M250" s="108"/>
      <c r="N250" s="107"/>
      <c r="O250" s="111"/>
      <c r="P250" s="107"/>
      <c r="Q250" s="107"/>
      <c r="R250" s="107"/>
      <c r="S250" s="107"/>
      <c r="T250" s="107"/>
      <c r="U250" s="107"/>
      <c r="V250" s="181"/>
      <c r="W250" s="182"/>
      <c r="X250" s="182"/>
      <c r="Y250" s="109"/>
      <c r="Z250" s="182"/>
      <c r="AA250" s="182"/>
      <c r="AB250" s="189"/>
      <c r="AC250" s="110"/>
      <c r="AD250" s="182"/>
      <c r="AE250" s="182"/>
      <c r="AF250" s="110"/>
      <c r="AG250" s="182"/>
      <c r="AH250" s="182"/>
      <c r="AI250" s="109"/>
      <c r="AJ250" s="182"/>
      <c r="AL250" s="112"/>
    </row>
    <row r="251" spans="2:38" s="186" customFormat="1" x14ac:dyDescent="0.2">
      <c r="B251" s="211"/>
      <c r="C251" s="182"/>
      <c r="D251" s="182"/>
      <c r="E251" s="182"/>
      <c r="F251" s="182"/>
      <c r="G251" s="182"/>
      <c r="H251" s="182"/>
      <c r="I251" s="112"/>
      <c r="J251" s="108"/>
      <c r="K251" s="108"/>
      <c r="L251" s="108"/>
      <c r="M251" s="108"/>
      <c r="N251" s="107"/>
      <c r="O251" s="111"/>
      <c r="P251" s="107"/>
      <c r="Q251" s="107"/>
      <c r="R251" s="107"/>
      <c r="S251" s="107"/>
      <c r="T251" s="107"/>
      <c r="U251" s="107"/>
      <c r="V251" s="181"/>
      <c r="W251" s="182"/>
      <c r="X251" s="182"/>
      <c r="Y251" s="109"/>
      <c r="Z251" s="182"/>
      <c r="AA251" s="182"/>
      <c r="AB251" s="189"/>
      <c r="AC251" s="110"/>
      <c r="AD251" s="182"/>
      <c r="AE251" s="182"/>
      <c r="AF251" s="110"/>
      <c r="AG251" s="182"/>
      <c r="AH251" s="182"/>
      <c r="AI251" s="109"/>
      <c r="AJ251" s="182"/>
      <c r="AL251" s="112"/>
    </row>
    <row r="252" spans="2:38" s="186" customFormat="1" x14ac:dyDescent="0.2">
      <c r="B252" s="211"/>
      <c r="C252" s="182"/>
      <c r="D252" s="182"/>
      <c r="E252" s="182"/>
      <c r="F252" s="182"/>
      <c r="G252" s="182"/>
      <c r="H252" s="182"/>
      <c r="I252" s="112"/>
      <c r="J252" s="108"/>
      <c r="K252" s="108"/>
      <c r="L252" s="108"/>
      <c r="M252" s="108"/>
      <c r="N252" s="107"/>
      <c r="O252" s="111"/>
      <c r="P252" s="107"/>
      <c r="Q252" s="107"/>
      <c r="R252" s="107"/>
      <c r="S252" s="107"/>
      <c r="T252" s="107"/>
      <c r="U252" s="107"/>
      <c r="V252" s="181"/>
      <c r="W252" s="182"/>
      <c r="X252" s="182"/>
      <c r="Y252" s="109"/>
      <c r="Z252" s="182"/>
      <c r="AA252" s="182"/>
      <c r="AB252" s="189"/>
      <c r="AC252" s="110"/>
      <c r="AD252" s="182"/>
      <c r="AE252" s="182"/>
      <c r="AF252" s="110"/>
      <c r="AG252" s="182"/>
      <c r="AH252" s="182"/>
      <c r="AI252" s="109"/>
      <c r="AJ252" s="182"/>
      <c r="AL252" s="112"/>
    </row>
    <row r="253" spans="2:38" s="186" customFormat="1" x14ac:dyDescent="0.2">
      <c r="B253" s="211"/>
      <c r="C253" s="182"/>
      <c r="D253" s="182"/>
      <c r="E253" s="182"/>
      <c r="F253" s="182"/>
      <c r="G253" s="182"/>
      <c r="H253" s="182"/>
      <c r="I253" s="112"/>
      <c r="J253" s="108"/>
      <c r="K253" s="108"/>
      <c r="L253" s="108"/>
      <c r="M253" s="108"/>
      <c r="N253" s="107"/>
      <c r="O253" s="111"/>
      <c r="P253" s="107"/>
      <c r="Q253" s="107"/>
      <c r="R253" s="107"/>
      <c r="S253" s="107"/>
      <c r="T253" s="107"/>
      <c r="U253" s="107"/>
      <c r="V253" s="181"/>
      <c r="W253" s="182"/>
      <c r="X253" s="182"/>
      <c r="Y253" s="109"/>
      <c r="Z253" s="182"/>
      <c r="AA253" s="182"/>
      <c r="AB253" s="189"/>
      <c r="AC253" s="110"/>
      <c r="AD253" s="182"/>
      <c r="AE253" s="182"/>
      <c r="AF253" s="110"/>
      <c r="AG253" s="182"/>
      <c r="AH253" s="182"/>
      <c r="AI253" s="109"/>
      <c r="AJ253" s="182"/>
      <c r="AL253" s="112"/>
    </row>
    <row r="254" spans="2:38" s="186" customFormat="1" x14ac:dyDescent="0.2">
      <c r="B254" s="211"/>
      <c r="C254" s="182"/>
      <c r="D254" s="182"/>
      <c r="E254" s="182"/>
      <c r="F254" s="182"/>
      <c r="G254" s="182"/>
      <c r="H254" s="182"/>
      <c r="I254" s="112"/>
      <c r="J254" s="108"/>
      <c r="K254" s="108"/>
      <c r="L254" s="108"/>
      <c r="M254" s="108"/>
      <c r="N254" s="107"/>
      <c r="O254" s="111"/>
      <c r="P254" s="107"/>
      <c r="Q254" s="107"/>
      <c r="R254" s="107"/>
      <c r="S254" s="107"/>
      <c r="T254" s="107"/>
      <c r="U254" s="107"/>
      <c r="V254" s="181"/>
      <c r="W254" s="182"/>
      <c r="X254" s="182"/>
      <c r="Y254" s="109"/>
      <c r="Z254" s="182"/>
      <c r="AA254" s="182"/>
      <c r="AB254" s="189"/>
      <c r="AC254" s="110"/>
      <c r="AD254" s="182"/>
      <c r="AE254" s="182"/>
      <c r="AF254" s="110"/>
      <c r="AG254" s="182"/>
      <c r="AH254" s="182"/>
      <c r="AI254" s="109"/>
      <c r="AJ254" s="182"/>
      <c r="AL254" s="112"/>
    </row>
    <row r="255" spans="2:38" s="186" customFormat="1" x14ac:dyDescent="0.2">
      <c r="B255" s="211"/>
      <c r="C255" s="182"/>
      <c r="D255" s="182"/>
      <c r="E255" s="182"/>
      <c r="F255" s="182"/>
      <c r="G255" s="182"/>
      <c r="H255" s="182"/>
      <c r="I255" s="112"/>
      <c r="J255" s="108"/>
      <c r="K255" s="108"/>
      <c r="L255" s="108"/>
      <c r="M255" s="108"/>
      <c r="N255" s="107"/>
      <c r="O255" s="111"/>
      <c r="P255" s="107"/>
      <c r="Q255" s="107"/>
      <c r="R255" s="107"/>
      <c r="S255" s="107"/>
      <c r="T255" s="107"/>
      <c r="U255" s="107"/>
      <c r="V255" s="181"/>
      <c r="W255" s="182"/>
      <c r="X255" s="182"/>
      <c r="Y255" s="109"/>
      <c r="Z255" s="182"/>
      <c r="AA255" s="182"/>
      <c r="AB255" s="189"/>
      <c r="AC255" s="110"/>
      <c r="AD255" s="182"/>
      <c r="AE255" s="182"/>
      <c r="AF255" s="110"/>
      <c r="AG255" s="182"/>
      <c r="AH255" s="182"/>
      <c r="AI255" s="109"/>
      <c r="AJ255" s="182"/>
      <c r="AL255" s="112"/>
    </row>
    <row r="256" spans="2:38" s="186" customFormat="1" x14ac:dyDescent="0.2">
      <c r="B256" s="211"/>
      <c r="C256" s="182"/>
      <c r="D256" s="182"/>
      <c r="E256" s="182"/>
      <c r="F256" s="182"/>
      <c r="G256" s="182"/>
      <c r="H256" s="182"/>
      <c r="I256" s="112"/>
      <c r="J256" s="108"/>
      <c r="K256" s="108"/>
      <c r="L256" s="108"/>
      <c r="M256" s="108"/>
      <c r="N256" s="107"/>
      <c r="O256" s="111"/>
      <c r="P256" s="107"/>
      <c r="Q256" s="107"/>
      <c r="R256" s="107"/>
      <c r="S256" s="107"/>
      <c r="T256" s="107"/>
      <c r="U256" s="107"/>
      <c r="V256" s="181"/>
      <c r="W256" s="182"/>
      <c r="X256" s="182"/>
      <c r="Y256" s="109"/>
      <c r="Z256" s="182"/>
      <c r="AA256" s="182"/>
      <c r="AB256" s="189"/>
      <c r="AC256" s="110"/>
      <c r="AD256" s="182"/>
      <c r="AE256" s="182"/>
      <c r="AF256" s="110"/>
      <c r="AG256" s="182"/>
      <c r="AH256" s="182"/>
      <c r="AI256" s="109"/>
      <c r="AJ256" s="182"/>
      <c r="AL256" s="112"/>
    </row>
    <row r="257" spans="1:39" s="186" customFormat="1" x14ac:dyDescent="0.2">
      <c r="B257" s="211"/>
      <c r="C257" s="182"/>
      <c r="D257" s="182"/>
      <c r="E257" s="182"/>
      <c r="F257" s="182"/>
      <c r="G257" s="182"/>
      <c r="H257" s="182"/>
      <c r="I257" s="112"/>
      <c r="J257" s="108"/>
      <c r="K257" s="108"/>
      <c r="L257" s="108"/>
      <c r="M257" s="108"/>
      <c r="N257" s="107"/>
      <c r="O257" s="111"/>
      <c r="P257" s="107"/>
      <c r="Q257" s="107"/>
      <c r="R257" s="107"/>
      <c r="S257" s="107"/>
      <c r="T257" s="107"/>
      <c r="U257" s="107"/>
      <c r="V257" s="181"/>
      <c r="W257" s="182"/>
      <c r="X257" s="182"/>
      <c r="Y257" s="109"/>
      <c r="Z257" s="182"/>
      <c r="AA257" s="182"/>
      <c r="AB257" s="189"/>
      <c r="AC257" s="110"/>
      <c r="AD257" s="182"/>
      <c r="AE257" s="182"/>
      <c r="AF257" s="110"/>
      <c r="AG257" s="182"/>
      <c r="AH257" s="182"/>
      <c r="AI257" s="109"/>
      <c r="AJ257" s="182"/>
      <c r="AL257" s="112"/>
    </row>
    <row r="258" spans="1:39" s="186" customFormat="1" x14ac:dyDescent="0.2">
      <c r="B258" s="211"/>
      <c r="C258" s="182"/>
      <c r="D258" s="182"/>
      <c r="E258" s="182"/>
      <c r="F258" s="182"/>
      <c r="G258" s="182"/>
      <c r="H258" s="182"/>
      <c r="I258" s="112"/>
      <c r="J258" s="108"/>
      <c r="K258" s="108"/>
      <c r="L258" s="108"/>
      <c r="M258" s="108"/>
      <c r="N258" s="107"/>
      <c r="O258" s="111"/>
      <c r="P258" s="107"/>
      <c r="Q258" s="107"/>
      <c r="R258" s="107"/>
      <c r="S258" s="107"/>
      <c r="T258" s="107"/>
      <c r="U258" s="107"/>
      <c r="V258" s="181"/>
      <c r="W258" s="182"/>
      <c r="X258" s="182"/>
      <c r="Y258" s="109"/>
      <c r="Z258" s="182"/>
      <c r="AA258" s="182"/>
      <c r="AB258" s="189"/>
      <c r="AC258" s="110"/>
      <c r="AD258" s="182"/>
      <c r="AE258" s="182"/>
      <c r="AF258" s="110"/>
      <c r="AG258" s="182"/>
      <c r="AH258" s="182"/>
      <c r="AI258" s="109"/>
      <c r="AJ258" s="182"/>
      <c r="AL258" s="112"/>
    </row>
    <row r="259" spans="1:39" s="186" customFormat="1" x14ac:dyDescent="0.2">
      <c r="B259" s="211"/>
      <c r="C259" s="182"/>
      <c r="D259" s="182"/>
      <c r="E259" s="182"/>
      <c r="F259" s="182"/>
      <c r="G259" s="182"/>
      <c r="H259" s="182"/>
      <c r="I259" s="112"/>
      <c r="J259" s="108"/>
      <c r="K259" s="108"/>
      <c r="L259" s="108"/>
      <c r="M259" s="108"/>
      <c r="N259" s="107"/>
      <c r="O259" s="111"/>
      <c r="P259" s="107"/>
      <c r="Q259" s="107"/>
      <c r="R259" s="107"/>
      <c r="S259" s="182"/>
      <c r="T259" s="107"/>
      <c r="U259" s="107"/>
      <c r="V259" s="181"/>
      <c r="W259" s="182"/>
      <c r="X259" s="182"/>
      <c r="Y259" s="109"/>
      <c r="Z259" s="182"/>
      <c r="AA259" s="182"/>
      <c r="AB259" s="189"/>
      <c r="AC259" s="110"/>
      <c r="AD259" s="182"/>
      <c r="AE259" s="182"/>
      <c r="AF259" s="110"/>
      <c r="AG259" s="182"/>
      <c r="AH259" s="182"/>
      <c r="AI259" s="109"/>
      <c r="AJ259" s="182"/>
      <c r="AL259" s="112"/>
    </row>
    <row r="260" spans="1:39" s="186" customFormat="1" x14ac:dyDescent="0.2">
      <c r="B260" s="211"/>
      <c r="C260" s="182"/>
      <c r="D260" s="182"/>
      <c r="E260" s="182"/>
      <c r="F260" s="182"/>
      <c r="G260" s="182"/>
      <c r="H260" s="182"/>
      <c r="I260" s="112"/>
      <c r="J260" s="108"/>
      <c r="K260" s="108"/>
      <c r="L260" s="108"/>
      <c r="M260" s="108"/>
      <c r="N260" s="107"/>
      <c r="O260" s="111"/>
      <c r="P260" s="107"/>
      <c r="Q260" s="107"/>
      <c r="R260" s="107"/>
      <c r="S260" s="182"/>
      <c r="T260" s="107"/>
      <c r="U260" s="107"/>
      <c r="V260" s="181"/>
      <c r="W260" s="182"/>
      <c r="X260" s="182"/>
      <c r="Y260" s="109"/>
      <c r="Z260" s="182"/>
      <c r="AA260" s="182"/>
      <c r="AB260" s="189"/>
      <c r="AC260" s="110"/>
      <c r="AD260" s="182"/>
      <c r="AE260" s="182"/>
      <c r="AF260" s="110"/>
      <c r="AG260" s="182"/>
      <c r="AH260" s="182"/>
      <c r="AI260" s="109"/>
      <c r="AJ260" s="182"/>
      <c r="AL260" s="112"/>
    </row>
    <row r="261" spans="1:39" s="186" customFormat="1" x14ac:dyDescent="0.2">
      <c r="B261" s="211"/>
      <c r="C261" s="182"/>
      <c r="D261" s="182"/>
      <c r="E261" s="182"/>
      <c r="F261" s="182"/>
      <c r="G261" s="182"/>
      <c r="H261" s="182"/>
      <c r="I261" s="112"/>
      <c r="J261" s="108"/>
      <c r="K261" s="108"/>
      <c r="L261" s="108"/>
      <c r="M261" s="108"/>
      <c r="N261" s="107"/>
      <c r="O261" s="111"/>
      <c r="P261" s="107"/>
      <c r="Q261" s="107"/>
      <c r="R261" s="107"/>
      <c r="S261" s="182"/>
      <c r="T261" s="107"/>
      <c r="U261" s="107"/>
      <c r="V261" s="181"/>
      <c r="W261" s="182"/>
      <c r="X261" s="182"/>
      <c r="Y261" s="109"/>
      <c r="Z261" s="182"/>
      <c r="AA261" s="182"/>
      <c r="AB261" s="189"/>
      <c r="AC261" s="110"/>
      <c r="AD261" s="182"/>
      <c r="AE261" s="182"/>
      <c r="AF261" s="110"/>
      <c r="AG261" s="182"/>
      <c r="AH261" s="182"/>
      <c r="AI261" s="109"/>
      <c r="AJ261" s="182"/>
      <c r="AL261" s="112"/>
    </row>
    <row r="262" spans="1:39" s="186" customFormat="1" x14ac:dyDescent="0.2">
      <c r="B262" s="211"/>
      <c r="C262" s="182"/>
      <c r="D262" s="182"/>
      <c r="E262" s="182"/>
      <c r="F262" s="182"/>
      <c r="G262" s="182"/>
      <c r="H262" s="182"/>
      <c r="I262" s="112"/>
      <c r="J262" s="108"/>
      <c r="K262" s="108"/>
      <c r="L262" s="108"/>
      <c r="M262" s="108"/>
      <c r="N262" s="107"/>
      <c r="O262" s="111"/>
      <c r="P262" s="107"/>
      <c r="Q262" s="107"/>
      <c r="R262" s="107"/>
      <c r="S262" s="182"/>
      <c r="T262" s="107"/>
      <c r="U262" s="107"/>
      <c r="V262" s="181"/>
      <c r="W262" s="182"/>
      <c r="X262" s="182"/>
      <c r="Y262" s="109"/>
      <c r="Z262" s="182"/>
      <c r="AA262" s="182"/>
      <c r="AB262" s="189"/>
      <c r="AC262" s="110"/>
      <c r="AD262" s="182"/>
      <c r="AE262" s="182"/>
      <c r="AF262" s="110"/>
      <c r="AG262" s="182"/>
      <c r="AH262" s="182"/>
      <c r="AI262" s="109"/>
      <c r="AJ262" s="182"/>
      <c r="AL262" s="112"/>
    </row>
    <row r="263" spans="1:39" s="186" customFormat="1" x14ac:dyDescent="0.2">
      <c r="B263" s="211"/>
      <c r="C263" s="182"/>
      <c r="D263" s="182"/>
      <c r="E263" s="182"/>
      <c r="F263" s="182"/>
      <c r="G263" s="109"/>
      <c r="H263" s="188"/>
      <c r="I263" s="112"/>
      <c r="J263" s="190"/>
      <c r="K263" s="190"/>
      <c r="L263" s="190"/>
      <c r="M263" s="191"/>
      <c r="N263" s="192"/>
      <c r="O263" s="185"/>
      <c r="P263" s="112"/>
      <c r="Q263" s="112"/>
      <c r="R263" s="112"/>
      <c r="S263" s="182"/>
      <c r="T263" s="192"/>
      <c r="U263" s="192"/>
      <c r="V263" s="182"/>
      <c r="W263" s="182"/>
      <c r="X263" s="216"/>
      <c r="Y263" s="216"/>
      <c r="Z263" s="182"/>
      <c r="AA263" s="182"/>
      <c r="AB263" s="189"/>
      <c r="AC263" s="189"/>
      <c r="AD263" s="182"/>
      <c r="AE263" s="110"/>
      <c r="AF263" s="110"/>
      <c r="AG263" s="182"/>
      <c r="AH263" s="109"/>
      <c r="AI263" s="182"/>
      <c r="AJ263" s="182"/>
      <c r="AL263" s="112"/>
    </row>
    <row r="264" spans="1:39" s="186" customFormat="1" x14ac:dyDescent="0.2">
      <c r="B264" s="211"/>
      <c r="C264" s="182"/>
      <c r="D264" s="182"/>
      <c r="E264" s="182"/>
      <c r="F264" s="182"/>
      <c r="G264" s="109"/>
      <c r="H264" s="188"/>
      <c r="I264" s="107"/>
      <c r="J264" s="108"/>
      <c r="K264" s="108"/>
      <c r="L264" s="108"/>
      <c r="M264" s="108"/>
      <c r="N264" s="107"/>
      <c r="O264" s="111"/>
      <c r="P264" s="107"/>
      <c r="Q264" s="107"/>
      <c r="R264" s="107"/>
      <c r="S264" s="182"/>
      <c r="T264" s="107"/>
      <c r="U264" s="107"/>
      <c r="V264" s="182"/>
      <c r="W264" s="182"/>
      <c r="X264" s="109"/>
      <c r="Y264" s="109"/>
      <c r="Z264" s="182"/>
      <c r="AA264" s="182"/>
      <c r="AB264" s="110"/>
      <c r="AC264" s="110"/>
      <c r="AD264" s="182"/>
      <c r="AE264" s="110"/>
      <c r="AF264" s="110"/>
      <c r="AG264" s="182"/>
      <c r="AH264" s="109"/>
      <c r="AI264" s="182"/>
      <c r="AJ264" s="182"/>
      <c r="AL264" s="107"/>
    </row>
    <row r="265" spans="1:39" s="186" customFormat="1" x14ac:dyDescent="0.2">
      <c r="B265" s="211"/>
      <c r="C265" s="182"/>
      <c r="D265" s="182"/>
      <c r="E265" s="182"/>
      <c r="F265" s="182"/>
      <c r="G265" s="109"/>
      <c r="H265" s="188"/>
      <c r="I265" s="107"/>
      <c r="J265" s="108"/>
      <c r="K265" s="108"/>
      <c r="L265" s="108"/>
      <c r="M265" s="108"/>
      <c r="N265" s="107"/>
      <c r="O265" s="111"/>
      <c r="P265" s="107"/>
      <c r="Q265" s="107"/>
      <c r="R265" s="107"/>
      <c r="S265" s="182"/>
      <c r="T265" s="107"/>
      <c r="U265" s="107"/>
      <c r="V265" s="182"/>
      <c r="W265" s="182"/>
      <c r="X265" s="109"/>
      <c r="Y265" s="109"/>
      <c r="Z265" s="182"/>
      <c r="AA265" s="182"/>
      <c r="AB265" s="110"/>
      <c r="AC265" s="110"/>
      <c r="AD265" s="182"/>
      <c r="AE265" s="110"/>
      <c r="AF265" s="110"/>
      <c r="AG265" s="182"/>
      <c r="AH265" s="109"/>
      <c r="AI265" s="182"/>
      <c r="AJ265" s="182"/>
      <c r="AL265" s="107"/>
    </row>
    <row r="266" spans="1:39" s="186" customFormat="1" x14ac:dyDescent="0.2">
      <c r="B266" s="211"/>
      <c r="C266" s="182"/>
      <c r="D266" s="182"/>
      <c r="E266" s="182"/>
      <c r="F266" s="182"/>
      <c r="G266" s="109"/>
      <c r="H266" s="188"/>
      <c r="I266" s="107"/>
      <c r="J266" s="108"/>
      <c r="K266" s="108"/>
      <c r="L266" s="108"/>
      <c r="M266" s="108"/>
      <c r="N266" s="107"/>
      <c r="O266" s="111"/>
      <c r="P266" s="107"/>
      <c r="Q266" s="107"/>
      <c r="R266" s="107"/>
      <c r="S266" s="182"/>
      <c r="T266" s="107"/>
      <c r="U266" s="107"/>
      <c r="V266" s="182"/>
      <c r="W266" s="182"/>
      <c r="X266" s="109"/>
      <c r="Y266" s="109"/>
      <c r="Z266" s="182"/>
      <c r="AA266" s="182"/>
      <c r="AB266" s="110"/>
      <c r="AC266" s="110"/>
      <c r="AD266" s="182"/>
      <c r="AE266" s="110"/>
      <c r="AF266" s="110"/>
      <c r="AG266" s="182"/>
      <c r="AH266" s="109"/>
      <c r="AI266" s="182"/>
      <c r="AJ266" s="182"/>
      <c r="AL266" s="107"/>
    </row>
    <row r="267" spans="1:39" s="186" customFormat="1" x14ac:dyDescent="0.2">
      <c r="B267" s="211"/>
      <c r="C267" s="182"/>
      <c r="D267" s="182"/>
      <c r="E267" s="182"/>
      <c r="F267" s="182"/>
      <c r="G267" s="109"/>
      <c r="H267" s="188"/>
      <c r="I267" s="107"/>
      <c r="J267" s="108"/>
      <c r="K267" s="108"/>
      <c r="L267" s="108"/>
      <c r="M267" s="108"/>
      <c r="N267" s="107"/>
      <c r="O267" s="111"/>
      <c r="P267" s="107"/>
      <c r="Q267" s="107"/>
      <c r="R267" s="107"/>
      <c r="S267" s="182"/>
      <c r="T267" s="107"/>
      <c r="U267" s="107"/>
      <c r="V267" s="182"/>
      <c r="W267" s="182"/>
      <c r="X267" s="109"/>
      <c r="Y267" s="109"/>
      <c r="Z267" s="182"/>
      <c r="AA267" s="182"/>
      <c r="AB267" s="110"/>
      <c r="AC267" s="110"/>
      <c r="AD267" s="182"/>
      <c r="AE267" s="110"/>
      <c r="AF267" s="110"/>
      <c r="AG267" s="182"/>
      <c r="AH267" s="109"/>
      <c r="AI267" s="182"/>
      <c r="AJ267" s="182"/>
      <c r="AL267" s="107"/>
    </row>
    <row r="268" spans="1:39" s="186" customFormat="1" x14ac:dyDescent="0.2">
      <c r="B268" s="211"/>
      <c r="C268" s="182"/>
      <c r="D268" s="182"/>
      <c r="E268" s="182"/>
      <c r="F268" s="182"/>
      <c r="G268" s="182"/>
      <c r="H268" s="182"/>
      <c r="I268" s="112"/>
      <c r="J268" s="108"/>
      <c r="K268" s="108"/>
      <c r="L268" s="108"/>
      <c r="M268" s="108"/>
      <c r="N268" s="107"/>
      <c r="O268" s="111"/>
      <c r="P268" s="107"/>
      <c r="Q268" s="107"/>
      <c r="R268" s="107"/>
      <c r="S268" s="182"/>
      <c r="T268" s="107"/>
      <c r="U268" s="107"/>
      <c r="V268" s="182"/>
      <c r="W268" s="182"/>
      <c r="X268" s="109"/>
      <c r="Y268" s="109"/>
      <c r="Z268" s="182"/>
      <c r="AA268" s="182"/>
      <c r="AB268" s="189"/>
      <c r="AC268" s="110"/>
      <c r="AD268" s="182"/>
      <c r="AE268" s="110"/>
      <c r="AF268" s="110"/>
      <c r="AG268" s="182"/>
      <c r="AH268" s="109"/>
      <c r="AI268" s="182"/>
      <c r="AJ268" s="182"/>
      <c r="AL268" s="112"/>
    </row>
    <row r="269" spans="1:39" x14ac:dyDescent="0.2">
      <c r="A269" s="186"/>
      <c r="B269" s="211"/>
      <c r="C269" s="182"/>
      <c r="D269" s="182"/>
      <c r="E269" s="182"/>
      <c r="F269" s="182"/>
      <c r="G269" s="182"/>
      <c r="H269" s="182"/>
      <c r="I269" s="107"/>
      <c r="J269" s="108"/>
      <c r="K269" s="108"/>
      <c r="L269" s="108"/>
      <c r="M269" s="108"/>
      <c r="N269" s="107"/>
      <c r="O269" s="111"/>
      <c r="P269" s="107"/>
      <c r="Q269" s="107"/>
      <c r="R269" s="107"/>
      <c r="S269" s="182"/>
      <c r="T269" s="107"/>
      <c r="U269" s="107"/>
      <c r="V269" s="182"/>
      <c r="W269" s="182"/>
      <c r="X269" s="109"/>
      <c r="Y269" s="109"/>
      <c r="Z269" s="182"/>
      <c r="AA269" s="182"/>
      <c r="AB269" s="110"/>
      <c r="AC269" s="110"/>
      <c r="AD269" s="182"/>
      <c r="AE269" s="110"/>
      <c r="AF269" s="110"/>
      <c r="AG269" s="182"/>
      <c r="AH269" s="109"/>
      <c r="AI269" s="182"/>
      <c r="AJ269" s="182"/>
      <c r="AK269" s="186"/>
      <c r="AL269" s="107"/>
      <c r="AM269" s="186"/>
    </row>
    <row r="270" spans="1:39" x14ac:dyDescent="0.2">
      <c r="A270" s="186"/>
      <c r="B270" s="211"/>
      <c r="C270" s="182"/>
      <c r="D270" s="182"/>
      <c r="E270" s="182"/>
      <c r="F270" s="182"/>
      <c r="G270" s="182"/>
      <c r="H270" s="182"/>
      <c r="I270" s="107"/>
      <c r="J270" s="108"/>
      <c r="K270" s="108"/>
      <c r="L270" s="108"/>
      <c r="M270" s="108"/>
      <c r="N270" s="107"/>
      <c r="O270" s="111"/>
      <c r="P270" s="107"/>
      <c r="Q270" s="107"/>
      <c r="R270" s="107"/>
      <c r="S270" s="107"/>
      <c r="T270" s="107"/>
      <c r="U270" s="107"/>
      <c r="V270" s="182"/>
      <c r="W270" s="182"/>
      <c r="X270" s="109"/>
      <c r="Y270" s="109"/>
      <c r="Z270" s="182"/>
      <c r="AA270" s="182"/>
      <c r="AB270" s="110"/>
      <c r="AC270" s="110"/>
      <c r="AD270" s="182"/>
      <c r="AE270" s="182"/>
      <c r="AF270" s="110"/>
      <c r="AG270" s="182"/>
      <c r="AH270" s="109"/>
      <c r="AI270" s="182"/>
      <c r="AJ270" s="182"/>
      <c r="AK270" s="186"/>
      <c r="AL270" s="107"/>
      <c r="AM270" s="186"/>
    </row>
    <row r="271" spans="1:39" x14ac:dyDescent="0.2">
      <c r="A271" s="186"/>
      <c r="B271" s="211"/>
      <c r="C271" s="182"/>
      <c r="D271" s="182"/>
      <c r="E271" s="182"/>
      <c r="F271" s="182"/>
      <c r="G271" s="182"/>
      <c r="H271" s="182"/>
      <c r="I271" s="112"/>
      <c r="J271" s="108"/>
      <c r="K271" s="108"/>
      <c r="L271" s="108"/>
      <c r="M271" s="108"/>
      <c r="N271" s="107"/>
      <c r="O271" s="111"/>
      <c r="P271" s="107"/>
      <c r="Q271" s="107"/>
      <c r="R271" s="107"/>
      <c r="S271" s="107"/>
      <c r="T271" s="107"/>
      <c r="U271" s="107"/>
      <c r="V271" s="182"/>
      <c r="W271" s="182"/>
      <c r="X271" s="109"/>
      <c r="Y271" s="109"/>
      <c r="Z271" s="182"/>
      <c r="AA271" s="182"/>
      <c r="AB271" s="110"/>
      <c r="AC271" s="110"/>
      <c r="AD271" s="182"/>
      <c r="AE271" s="182"/>
      <c r="AF271" s="110"/>
      <c r="AG271" s="182"/>
      <c r="AH271" s="109"/>
      <c r="AI271" s="182"/>
      <c r="AJ271" s="182"/>
      <c r="AK271" s="186"/>
      <c r="AL271" s="112"/>
      <c r="AM271" s="186"/>
    </row>
    <row r="272" spans="1:39" x14ac:dyDescent="0.2">
      <c r="A272" s="186"/>
      <c r="B272" s="211"/>
      <c r="C272" s="182"/>
      <c r="D272" s="182"/>
      <c r="E272" s="182"/>
      <c r="F272" s="182"/>
      <c r="G272" s="182"/>
      <c r="H272" s="182"/>
      <c r="I272" s="107"/>
      <c r="J272" s="108"/>
      <c r="K272" s="108"/>
      <c r="L272" s="108"/>
      <c r="M272" s="108"/>
      <c r="N272" s="107"/>
      <c r="O272" s="111"/>
      <c r="P272" s="107"/>
      <c r="Q272" s="107"/>
      <c r="R272" s="107"/>
      <c r="S272" s="107"/>
      <c r="T272" s="107"/>
      <c r="U272" s="107"/>
      <c r="V272" s="182"/>
      <c r="W272" s="182"/>
      <c r="X272" s="109"/>
      <c r="Y272" s="109"/>
      <c r="Z272" s="182"/>
      <c r="AA272" s="182"/>
      <c r="AB272" s="110"/>
      <c r="AC272" s="110"/>
      <c r="AD272" s="182"/>
      <c r="AE272" s="182"/>
      <c r="AF272" s="110"/>
      <c r="AG272" s="182"/>
      <c r="AH272" s="109"/>
      <c r="AI272" s="182"/>
      <c r="AJ272" s="182"/>
      <c r="AK272" s="186"/>
      <c r="AL272" s="107"/>
      <c r="AM272" s="186"/>
    </row>
    <row r="273" spans="1:39" x14ac:dyDescent="0.2">
      <c r="A273" s="186"/>
      <c r="B273" s="211"/>
      <c r="C273" s="182"/>
      <c r="D273" s="182"/>
      <c r="E273" s="182"/>
      <c r="F273" s="182"/>
      <c r="G273" s="182"/>
      <c r="H273" s="182"/>
      <c r="I273" s="107"/>
      <c r="J273" s="108"/>
      <c r="K273" s="108"/>
      <c r="L273" s="108"/>
      <c r="M273" s="108"/>
      <c r="N273" s="107"/>
      <c r="O273" s="111"/>
      <c r="P273" s="107"/>
      <c r="Q273" s="107"/>
      <c r="R273" s="107"/>
      <c r="S273" s="107"/>
      <c r="T273" s="107"/>
      <c r="U273" s="107"/>
      <c r="V273" s="182"/>
      <c r="W273" s="182"/>
      <c r="X273" s="109"/>
      <c r="Y273" s="109"/>
      <c r="Z273" s="182"/>
      <c r="AA273" s="182"/>
      <c r="AB273" s="110"/>
      <c r="AC273" s="110"/>
      <c r="AD273" s="182"/>
      <c r="AE273" s="182"/>
      <c r="AF273" s="110"/>
      <c r="AG273" s="182"/>
      <c r="AH273" s="109"/>
      <c r="AI273" s="182"/>
      <c r="AJ273" s="182"/>
      <c r="AK273" s="186"/>
      <c r="AL273" s="107"/>
      <c r="AM273" s="186"/>
    </row>
    <row r="274" spans="1:39" x14ac:dyDescent="0.2">
      <c r="A274" s="186"/>
      <c r="B274" s="215"/>
      <c r="C274" s="212"/>
      <c r="D274" s="212"/>
      <c r="E274" s="212"/>
      <c r="F274" s="212"/>
      <c r="G274" s="181"/>
      <c r="H274" s="112"/>
      <c r="I274" s="111"/>
      <c r="J274" s="112"/>
      <c r="K274" s="112"/>
      <c r="L274" s="112"/>
      <c r="M274" s="112"/>
      <c r="N274" s="107"/>
      <c r="O274" s="111"/>
      <c r="P274" s="107"/>
      <c r="Q274" s="107"/>
      <c r="R274" s="107"/>
      <c r="S274" s="212"/>
      <c r="T274" s="107"/>
      <c r="U274" s="107"/>
      <c r="V274" s="181"/>
      <c r="W274" s="182"/>
      <c r="X274" s="182"/>
      <c r="Y274" s="181"/>
      <c r="Z274" s="181"/>
      <c r="AA274" s="111"/>
      <c r="AB274" s="111"/>
      <c r="AC274" s="111"/>
      <c r="AD274" s="111"/>
      <c r="AE274" s="111"/>
      <c r="AF274" s="110"/>
      <c r="AG274" s="182"/>
      <c r="AH274" s="182"/>
      <c r="AI274" s="109"/>
      <c r="AJ274" s="212"/>
      <c r="AK274" s="208"/>
      <c r="AL274" s="111"/>
      <c r="AM274" s="186"/>
    </row>
    <row r="275" spans="1:39" x14ac:dyDescent="0.2">
      <c r="A275" s="186"/>
      <c r="B275" s="215"/>
      <c r="C275" s="212"/>
      <c r="D275" s="212"/>
      <c r="E275" s="212"/>
      <c r="F275" s="212"/>
      <c r="G275" s="181"/>
      <c r="H275" s="112"/>
      <c r="I275" s="185"/>
      <c r="J275" s="107"/>
      <c r="K275" s="107"/>
      <c r="L275" s="107"/>
      <c r="M275" s="112"/>
      <c r="N275" s="107"/>
      <c r="O275" s="111"/>
      <c r="P275" s="107"/>
      <c r="Q275" s="107"/>
      <c r="R275" s="107"/>
      <c r="S275" s="212"/>
      <c r="T275" s="107"/>
      <c r="U275" s="107"/>
      <c r="V275" s="181"/>
      <c r="W275" s="182"/>
      <c r="X275" s="182"/>
      <c r="Y275" s="181"/>
      <c r="Z275" s="181"/>
      <c r="AA275" s="111"/>
      <c r="AB275" s="185"/>
      <c r="AC275" s="111"/>
      <c r="AD275" s="111"/>
      <c r="AE275" s="111"/>
      <c r="AF275" s="110"/>
      <c r="AG275" s="182"/>
      <c r="AH275" s="182"/>
      <c r="AI275" s="109"/>
      <c r="AJ275" s="212"/>
      <c r="AK275" s="208"/>
      <c r="AL275" s="185"/>
      <c r="AM275" s="186"/>
    </row>
    <row r="276" spans="1:39" x14ac:dyDescent="0.2">
      <c r="A276" s="186"/>
      <c r="B276" s="215"/>
      <c r="C276" s="212"/>
      <c r="D276" s="212"/>
      <c r="E276" s="212"/>
      <c r="F276" s="212"/>
      <c r="G276" s="181"/>
      <c r="H276" s="112"/>
      <c r="I276" s="111"/>
      <c r="J276" s="107"/>
      <c r="K276" s="107"/>
      <c r="L276" s="107"/>
      <c r="M276" s="112"/>
      <c r="N276" s="107"/>
      <c r="O276" s="111"/>
      <c r="P276" s="107"/>
      <c r="Q276" s="107"/>
      <c r="R276" s="107"/>
      <c r="S276" s="212"/>
      <c r="T276" s="107"/>
      <c r="U276" s="107"/>
      <c r="V276" s="181"/>
      <c r="W276" s="182"/>
      <c r="X276" s="182"/>
      <c r="Y276" s="181"/>
      <c r="Z276" s="181"/>
      <c r="AA276" s="111"/>
      <c r="AB276" s="111"/>
      <c r="AC276" s="111"/>
      <c r="AD276" s="111"/>
      <c r="AE276" s="111"/>
      <c r="AF276" s="110"/>
      <c r="AG276" s="182"/>
      <c r="AH276" s="182"/>
      <c r="AI276" s="109"/>
      <c r="AJ276" s="212"/>
      <c r="AK276" s="208"/>
      <c r="AL276" s="111"/>
      <c r="AM276" s="186"/>
    </row>
    <row r="277" spans="1:39" x14ac:dyDescent="0.2">
      <c r="A277" s="186"/>
      <c r="B277" s="215"/>
      <c r="C277" s="212"/>
      <c r="D277" s="212"/>
      <c r="E277" s="212"/>
      <c r="F277" s="212"/>
      <c r="G277" s="181"/>
      <c r="H277" s="112"/>
      <c r="I277" s="111"/>
      <c r="J277" s="107"/>
      <c r="K277" s="107"/>
      <c r="L277" s="107"/>
      <c r="M277" s="112"/>
      <c r="N277" s="107"/>
      <c r="O277" s="111"/>
      <c r="P277" s="107"/>
      <c r="Q277" s="107"/>
      <c r="R277" s="107"/>
      <c r="S277" s="212"/>
      <c r="T277" s="107"/>
      <c r="U277" s="107"/>
      <c r="V277" s="181"/>
      <c r="W277" s="182"/>
      <c r="X277" s="182"/>
      <c r="Y277" s="181"/>
      <c r="Z277" s="181"/>
      <c r="AA277" s="111"/>
      <c r="AB277" s="111"/>
      <c r="AC277" s="111"/>
      <c r="AD277" s="111"/>
      <c r="AE277" s="111"/>
      <c r="AF277" s="110"/>
      <c r="AG277" s="182"/>
      <c r="AH277" s="182"/>
      <c r="AI277" s="109"/>
      <c r="AJ277" s="212"/>
      <c r="AK277" s="208"/>
      <c r="AL277" s="111"/>
      <c r="AM277" s="186"/>
    </row>
    <row r="278" spans="1:39" x14ac:dyDescent="0.2">
      <c r="A278" s="186"/>
      <c r="B278" s="215"/>
      <c r="C278" s="212"/>
      <c r="D278" s="212"/>
      <c r="E278" s="212"/>
      <c r="F278" s="212"/>
      <c r="G278" s="181"/>
      <c r="H278" s="112"/>
      <c r="I278" s="111"/>
      <c r="J278" s="107"/>
      <c r="K278" s="107"/>
      <c r="L278" s="107"/>
      <c r="M278" s="112"/>
      <c r="N278" s="107"/>
      <c r="O278" s="111"/>
      <c r="P278" s="107"/>
      <c r="Q278" s="107"/>
      <c r="R278" s="107"/>
      <c r="S278" s="212"/>
      <c r="T278" s="107"/>
      <c r="U278" s="107"/>
      <c r="V278" s="181"/>
      <c r="W278" s="182"/>
      <c r="X278" s="182"/>
      <c r="Y278" s="181"/>
      <c r="Z278" s="181"/>
      <c r="AA278" s="111"/>
      <c r="AB278" s="111"/>
      <c r="AC278" s="111"/>
      <c r="AD278" s="111"/>
      <c r="AE278" s="111"/>
      <c r="AF278" s="110"/>
      <c r="AG278" s="182"/>
      <c r="AH278" s="182"/>
      <c r="AI278" s="109"/>
      <c r="AJ278" s="212"/>
      <c r="AK278" s="208"/>
      <c r="AL278" s="111"/>
      <c r="AM278" s="186"/>
    </row>
    <row r="279" spans="1:39" x14ac:dyDescent="0.2">
      <c r="A279" s="186"/>
      <c r="B279" s="215"/>
      <c r="C279" s="212"/>
      <c r="D279" s="212"/>
      <c r="E279" s="212"/>
      <c r="F279" s="212"/>
      <c r="G279" s="181"/>
      <c r="H279" s="112"/>
      <c r="I279" s="187"/>
      <c r="J279" s="107"/>
      <c r="K279" s="107"/>
      <c r="L279" s="107"/>
      <c r="M279" s="112"/>
      <c r="N279" s="107"/>
      <c r="O279" s="111"/>
      <c r="P279" s="107"/>
      <c r="Q279" s="107"/>
      <c r="R279" s="107"/>
      <c r="S279" s="212"/>
      <c r="T279" s="107"/>
      <c r="U279" s="107"/>
      <c r="V279" s="181"/>
      <c r="W279" s="182"/>
      <c r="X279" s="182"/>
      <c r="Y279" s="181"/>
      <c r="Z279" s="181"/>
      <c r="AA279" s="111"/>
      <c r="AB279" s="187"/>
      <c r="AC279" s="111"/>
      <c r="AD279" s="111"/>
      <c r="AE279" s="111"/>
      <c r="AF279" s="110"/>
      <c r="AG279" s="182"/>
      <c r="AH279" s="182"/>
      <c r="AI279" s="109"/>
      <c r="AJ279" s="212"/>
      <c r="AK279" s="208"/>
      <c r="AL279" s="185"/>
      <c r="AM279" s="186"/>
    </row>
    <row r="280" spans="1:39" x14ac:dyDescent="0.2">
      <c r="A280" s="186"/>
      <c r="B280" s="215"/>
      <c r="C280" s="212"/>
      <c r="D280" s="212"/>
      <c r="E280" s="212"/>
      <c r="F280" s="212"/>
      <c r="G280" s="181"/>
      <c r="H280" s="112"/>
      <c r="I280" s="187"/>
      <c r="J280" s="107"/>
      <c r="K280" s="107"/>
      <c r="L280" s="107"/>
      <c r="M280" s="112"/>
      <c r="N280" s="107"/>
      <c r="O280" s="111"/>
      <c r="P280" s="107"/>
      <c r="Q280" s="107"/>
      <c r="R280" s="107"/>
      <c r="S280" s="212"/>
      <c r="T280" s="107"/>
      <c r="U280" s="107"/>
      <c r="V280" s="181"/>
      <c r="W280" s="182"/>
      <c r="X280" s="182"/>
      <c r="Y280" s="181"/>
      <c r="Z280" s="181"/>
      <c r="AA280" s="111"/>
      <c r="AB280" s="187"/>
      <c r="AC280" s="185"/>
      <c r="AD280" s="111"/>
      <c r="AE280" s="111"/>
      <c r="AF280" s="110"/>
      <c r="AG280" s="182"/>
      <c r="AH280" s="182"/>
      <c r="AI280" s="109"/>
      <c r="AJ280" s="212"/>
      <c r="AK280" s="208"/>
      <c r="AL280" s="185"/>
      <c r="AM280" s="186"/>
    </row>
    <row r="281" spans="1:39" x14ac:dyDescent="0.2">
      <c r="A281" s="186"/>
      <c r="B281" s="211"/>
      <c r="C281" s="182"/>
      <c r="D281" s="182"/>
      <c r="E281" s="182"/>
      <c r="F281" s="182"/>
      <c r="G281" s="109"/>
      <c r="H281" s="188"/>
      <c r="I281" s="107"/>
      <c r="J281" s="108"/>
      <c r="K281" s="108"/>
      <c r="L281" s="108"/>
      <c r="M281" s="193"/>
      <c r="N281" s="107"/>
      <c r="O281" s="111"/>
      <c r="P281" s="107"/>
      <c r="Q281" s="107"/>
      <c r="R281" s="107"/>
      <c r="S281" s="182"/>
      <c r="T281" s="107"/>
      <c r="U281" s="107"/>
      <c r="V281" s="182"/>
      <c r="W281" s="181"/>
      <c r="X281" s="182"/>
      <c r="Y281" s="109"/>
      <c r="Z281" s="109"/>
      <c r="AA281" s="182"/>
      <c r="AB281" s="110"/>
      <c r="AC281" s="110"/>
      <c r="AD281" s="110"/>
      <c r="AE281" s="110"/>
      <c r="AF281" s="110"/>
      <c r="AG281" s="109"/>
      <c r="AH281" s="182"/>
      <c r="AI281" s="182"/>
      <c r="AJ281" s="182"/>
      <c r="AK281" s="186"/>
      <c r="AL281" s="107"/>
      <c r="AM281" s="186"/>
    </row>
    <row r="282" spans="1:39" x14ac:dyDescent="0.2">
      <c r="A282" s="186"/>
      <c r="B282" s="211"/>
      <c r="C282" s="182"/>
      <c r="D282" s="182"/>
      <c r="E282" s="182"/>
      <c r="F282" s="182"/>
      <c r="G282" s="109"/>
      <c r="H282" s="188"/>
      <c r="I282" s="107"/>
      <c r="J282" s="108"/>
      <c r="K282" s="108"/>
      <c r="L282" s="108"/>
      <c r="M282" s="182"/>
      <c r="N282" s="107"/>
      <c r="O282" s="111"/>
      <c r="P282" s="107"/>
      <c r="Q282" s="107"/>
      <c r="R282" s="107"/>
      <c r="S282" s="182"/>
      <c r="T282" s="107"/>
      <c r="U282" s="107"/>
      <c r="V282" s="182"/>
      <c r="W282" s="181"/>
      <c r="X282" s="182"/>
      <c r="Y282" s="109"/>
      <c r="Z282" s="109"/>
      <c r="AA282" s="182"/>
      <c r="AB282" s="110"/>
      <c r="AC282" s="110"/>
      <c r="AD282" s="110"/>
      <c r="AE282" s="110"/>
      <c r="AF282" s="110"/>
      <c r="AG282" s="109"/>
      <c r="AH282" s="182"/>
      <c r="AI282" s="182"/>
      <c r="AJ282" s="182"/>
      <c r="AK282" s="186"/>
      <c r="AL282" s="107"/>
      <c r="AM282" s="186"/>
    </row>
    <row r="283" spans="1:39" x14ac:dyDescent="0.2">
      <c r="A283" s="186"/>
      <c r="B283" s="211"/>
      <c r="C283" s="182"/>
      <c r="D283" s="182"/>
      <c r="E283" s="182"/>
      <c r="F283" s="182"/>
      <c r="G283" s="109"/>
      <c r="H283" s="188"/>
      <c r="I283" s="107"/>
      <c r="J283" s="108"/>
      <c r="K283" s="108"/>
      <c r="L283" s="108"/>
      <c r="M283" s="182"/>
      <c r="N283" s="107"/>
      <c r="O283" s="111"/>
      <c r="P283" s="107"/>
      <c r="Q283" s="107"/>
      <c r="R283" s="107"/>
      <c r="S283" s="182"/>
      <c r="T283" s="107"/>
      <c r="U283" s="107"/>
      <c r="V283" s="182"/>
      <c r="W283" s="181"/>
      <c r="X283" s="182"/>
      <c r="Y283" s="109"/>
      <c r="Z283" s="109"/>
      <c r="AA283" s="182"/>
      <c r="AB283" s="110"/>
      <c r="AC283" s="110"/>
      <c r="AD283" s="110"/>
      <c r="AE283" s="110"/>
      <c r="AF283" s="110"/>
      <c r="AG283" s="109"/>
      <c r="AH283" s="182"/>
      <c r="AI283" s="182"/>
      <c r="AJ283" s="182"/>
      <c r="AK283" s="186"/>
      <c r="AL283" s="107"/>
      <c r="AM283" s="186"/>
    </row>
    <row r="284" spans="1:39" x14ac:dyDescent="0.2">
      <c r="A284" s="186"/>
      <c r="B284" s="211"/>
      <c r="G284" s="194"/>
      <c r="H284" s="194"/>
      <c r="I284" s="185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07"/>
      <c r="U284" s="107"/>
      <c r="V284" s="194"/>
      <c r="W284" s="194"/>
      <c r="X284" s="194"/>
      <c r="Y284" s="194"/>
      <c r="Z284" s="194"/>
      <c r="AA284" s="194"/>
      <c r="AB284" s="217"/>
      <c r="AC284" s="217"/>
      <c r="AD284" s="194"/>
      <c r="AE284" s="194"/>
      <c r="AF284" s="110"/>
      <c r="AG284" s="194"/>
      <c r="AH284" s="194"/>
      <c r="AI284" s="194"/>
      <c r="AJ284" s="194"/>
      <c r="AK284" s="194"/>
      <c r="AL284" s="217"/>
    </row>
    <row r="285" spans="1:39" x14ac:dyDescent="0.2">
      <c r="A285" s="186"/>
      <c r="B285" s="211"/>
      <c r="G285" s="194"/>
      <c r="H285" s="194"/>
      <c r="I285" s="185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07"/>
      <c r="U285" s="107"/>
      <c r="V285" s="194"/>
      <c r="W285" s="194"/>
      <c r="X285" s="194"/>
      <c r="Y285" s="194"/>
      <c r="Z285" s="194"/>
      <c r="AA285" s="194"/>
      <c r="AB285" s="217"/>
      <c r="AC285" s="217"/>
      <c r="AD285" s="194"/>
      <c r="AE285" s="194"/>
      <c r="AF285" s="110"/>
      <c r="AG285" s="194"/>
      <c r="AH285" s="194"/>
      <c r="AI285" s="194"/>
      <c r="AJ285" s="194"/>
      <c r="AK285" s="194"/>
      <c r="AL285" s="217"/>
    </row>
    <row r="286" spans="1:39" x14ac:dyDescent="0.2">
      <c r="A286" s="186"/>
      <c r="B286" s="211"/>
      <c r="G286" s="194"/>
      <c r="H286" s="194"/>
      <c r="I286" s="185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07"/>
      <c r="U286" s="107"/>
      <c r="V286" s="194"/>
      <c r="W286" s="194"/>
      <c r="X286" s="194"/>
      <c r="Y286" s="194"/>
      <c r="Z286" s="194"/>
      <c r="AA286" s="194"/>
      <c r="AB286" s="217"/>
      <c r="AC286" s="217"/>
      <c r="AD286" s="194"/>
      <c r="AE286" s="194"/>
      <c r="AF286" s="110"/>
      <c r="AG286" s="194"/>
      <c r="AH286" s="194"/>
      <c r="AI286" s="194"/>
      <c r="AJ286" s="194"/>
      <c r="AK286" s="194"/>
      <c r="AL286" s="217"/>
    </row>
    <row r="287" spans="1:39" x14ac:dyDescent="0.2">
      <c r="A287" s="186"/>
      <c r="B287" s="211"/>
      <c r="G287" s="194"/>
      <c r="H287" s="194"/>
      <c r="I287" s="185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07"/>
      <c r="U287" s="107"/>
      <c r="V287" s="194"/>
      <c r="W287" s="194"/>
      <c r="X287" s="194"/>
      <c r="Y287" s="194"/>
      <c r="Z287" s="194"/>
      <c r="AA287" s="194"/>
      <c r="AB287" s="217"/>
      <c r="AC287" s="217"/>
      <c r="AD287" s="194"/>
      <c r="AE287" s="194"/>
      <c r="AF287" s="110"/>
      <c r="AG287" s="194"/>
      <c r="AH287" s="194"/>
      <c r="AI287" s="194"/>
      <c r="AJ287" s="194"/>
      <c r="AK287" s="194"/>
      <c r="AL287" s="217"/>
    </row>
    <row r="288" spans="1:39" x14ac:dyDescent="0.2">
      <c r="AB288" s="218"/>
      <c r="AC288" s="186"/>
    </row>
    <row r="289" spans="3:35" x14ac:dyDescent="0.2">
      <c r="AB289" s="218"/>
      <c r="AC289" s="186"/>
    </row>
    <row r="290" spans="3:35" x14ac:dyDescent="0.2">
      <c r="AB290" s="218"/>
      <c r="AC290" s="186"/>
    </row>
    <row r="291" spans="3:35" x14ac:dyDescent="0.2">
      <c r="AB291" s="218"/>
      <c r="AC291" s="186"/>
    </row>
    <row r="292" spans="3:35" x14ac:dyDescent="0.2">
      <c r="AB292" s="218"/>
      <c r="AC292" s="186"/>
    </row>
    <row r="293" spans="3:35" x14ac:dyDescent="0.2">
      <c r="AB293" s="218"/>
      <c r="AC293" s="186"/>
    </row>
    <row r="294" spans="3:35" x14ac:dyDescent="0.2">
      <c r="C294" s="196"/>
      <c r="D294" s="196"/>
      <c r="E294" s="196"/>
      <c r="F294" s="196"/>
      <c r="G294" s="196"/>
      <c r="V294" s="196"/>
      <c r="W294" s="196"/>
      <c r="X294" s="196"/>
      <c r="Y294" s="196"/>
      <c r="Z294" s="196"/>
      <c r="AB294" s="218"/>
      <c r="AC294" s="186"/>
      <c r="AG294" s="196"/>
      <c r="AH294" s="196"/>
      <c r="AI294" s="196"/>
    </row>
    <row r="295" spans="3:35" x14ac:dyDescent="0.2">
      <c r="C295" s="196"/>
      <c r="D295" s="196"/>
      <c r="E295" s="196"/>
      <c r="F295" s="196"/>
      <c r="G295" s="196"/>
      <c r="V295" s="196"/>
      <c r="W295" s="196"/>
      <c r="X295" s="196"/>
      <c r="Y295" s="196"/>
      <c r="Z295" s="196"/>
      <c r="AB295" s="218"/>
      <c r="AC295" s="186"/>
      <c r="AG295" s="196"/>
      <c r="AH295" s="196"/>
      <c r="AI295" s="196"/>
    </row>
    <row r="296" spans="3:35" x14ac:dyDescent="0.2">
      <c r="C296" s="196"/>
      <c r="D296" s="196"/>
      <c r="E296" s="196"/>
      <c r="F296" s="196"/>
      <c r="G296" s="196"/>
      <c r="V296" s="196"/>
      <c r="W296" s="196"/>
      <c r="X296" s="196"/>
      <c r="Y296" s="196"/>
      <c r="Z296" s="196"/>
      <c r="AB296" s="218"/>
      <c r="AC296" s="186"/>
      <c r="AG296" s="196"/>
      <c r="AH296" s="196"/>
      <c r="AI296" s="196"/>
    </row>
    <row r="297" spans="3:35" x14ac:dyDescent="0.2">
      <c r="C297" s="196"/>
      <c r="D297" s="196"/>
      <c r="E297" s="196"/>
      <c r="F297" s="196"/>
      <c r="G297" s="196"/>
      <c r="V297" s="196"/>
      <c r="W297" s="196"/>
      <c r="X297" s="196"/>
      <c r="Y297" s="196"/>
      <c r="Z297" s="196"/>
      <c r="AB297" s="218"/>
      <c r="AC297" s="186"/>
      <c r="AG297" s="196"/>
      <c r="AH297" s="196"/>
      <c r="AI297" s="196"/>
    </row>
    <row r="298" spans="3:35" x14ac:dyDescent="0.2">
      <c r="C298" s="196"/>
      <c r="D298" s="196"/>
      <c r="E298" s="196"/>
      <c r="F298" s="196"/>
      <c r="G298" s="196"/>
      <c r="V298" s="196"/>
      <c r="W298" s="196"/>
      <c r="X298" s="196"/>
      <c r="Y298" s="196"/>
      <c r="Z298" s="196"/>
      <c r="AB298" s="218"/>
      <c r="AC298" s="186"/>
      <c r="AG298" s="196"/>
      <c r="AH298" s="196"/>
      <c r="AI298" s="196"/>
    </row>
    <row r="299" spans="3:35" x14ac:dyDescent="0.2">
      <c r="C299" s="196"/>
      <c r="D299" s="196"/>
      <c r="E299" s="196"/>
      <c r="F299" s="196"/>
      <c r="G299" s="196"/>
      <c r="V299" s="196"/>
      <c r="W299" s="196"/>
      <c r="X299" s="196"/>
      <c r="Y299" s="196"/>
      <c r="Z299" s="196"/>
      <c r="AB299" s="218"/>
      <c r="AC299" s="186"/>
      <c r="AG299" s="196"/>
      <c r="AH299" s="196"/>
      <c r="AI299" s="196"/>
    </row>
    <row r="300" spans="3:35" x14ac:dyDescent="0.2">
      <c r="C300" s="196"/>
      <c r="D300" s="196"/>
      <c r="E300" s="196"/>
      <c r="F300" s="196"/>
      <c r="G300" s="196"/>
      <c r="V300" s="196"/>
      <c r="W300" s="196"/>
      <c r="X300" s="196"/>
      <c r="Y300" s="196"/>
      <c r="Z300" s="196"/>
      <c r="AB300" s="218"/>
      <c r="AC300" s="186"/>
      <c r="AG300" s="196"/>
      <c r="AH300" s="196"/>
      <c r="AI300" s="196"/>
    </row>
    <row r="301" spans="3:35" x14ac:dyDescent="0.2">
      <c r="C301" s="196"/>
      <c r="D301" s="196"/>
      <c r="E301" s="196"/>
      <c r="F301" s="196"/>
      <c r="G301" s="196"/>
      <c r="V301" s="196"/>
      <c r="W301" s="196"/>
      <c r="X301" s="196"/>
      <c r="Y301" s="196"/>
      <c r="Z301" s="196"/>
      <c r="AG301" s="196"/>
      <c r="AH301" s="196"/>
      <c r="AI301" s="196"/>
    </row>
  </sheetData>
  <sheetProtection formatCells="0" formatColumns="0" formatRows="0" insertColumns="0" insertRows="0" insertHyperlinks="0" deleteColumns="0" deleteRows="0" sort="0" autoFilter="0" pivotTables="0"/>
  <mergeCells count="9">
    <mergeCell ref="C1:F1"/>
    <mergeCell ref="G1:H1"/>
    <mergeCell ref="I1:M1"/>
    <mergeCell ref="P1:R1"/>
    <mergeCell ref="AG1:AI1"/>
    <mergeCell ref="V1:X1"/>
    <mergeCell ref="Z1:AA1"/>
    <mergeCell ref="AB1:AC1"/>
    <mergeCell ref="AD1:AE1"/>
  </mergeCells>
  <pageMargins left="0.7" right="0.7" top="0.78740157499999996" bottom="0.78740157499999996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1" ma:contentTypeDescription="" ma:contentTypeScope="" ma:versionID="16af2e13f1e1e6c363e1b4636a770b6c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8278267a6ac65a5a24771f97fa81f6cc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Branchenempfehlung</TermName>
          <TermId xmlns="http://schemas.microsoft.com/office/infopath/2007/PartnerControls">6e034768-2fb9-4ec5-8a8d-45b53e5410bd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Stromnetze</TermName>
          <TermId xmlns="http://schemas.microsoft.com/office/infopath/2007/PartnerControls">1d8e9c22-38bf-4d8b-8d7b-cf622614b2a0</TermId>
        </TermInfo>
      </Terms>
    </c1c950a9968d405d850fafadc647d9f9>
    <webSprache xmlns="387b9eda-08c3-4f73-a27e-14916093c39f">Deutsch</webSprache>
    <TaxCatchAll xmlns="387b9eda-08c3-4f73-a27e-14916093c39f">
      <Value>143</Value>
      <Value>16</Value>
      <Value>29</Value>
    </TaxCatchAll>
    <webNurMitglieder xmlns="387b9eda-08c3-4f73-a27e-14916093c39f">false</webNurMitglieder>
    <webAutor xmlns="387b9eda-08c3-4f73-a27e-14916093c39f" xsi:nil="true"/>
  </documentManagement>
</p:properties>
</file>

<file path=customXml/itemProps1.xml><?xml version="1.0" encoding="utf-8"?>
<ds:datastoreItem xmlns:ds="http://schemas.openxmlformats.org/officeDocument/2006/customXml" ds:itemID="{60E5AF03-6AA8-4AF6-8FAD-F051829634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A5E77D-9E24-4EC7-B592-96A7BACD2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b9eda-08c3-4f73-a27e-14916093c39f"/>
    <ds:schemaRef ds:uri="42bb068d-e41c-4f31-835a-da58e01bd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7B2F21-B261-484B-9C01-9812D3A8030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2bb068d-e41c-4f31-835a-da58e01bd158"/>
    <ds:schemaRef ds:uri="387b9eda-08c3-4f73-a27e-14916093c39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TAG</vt:lpstr>
      <vt:lpstr>Data</vt:lpstr>
      <vt:lpstr>Datenquelle</vt:lpstr>
      <vt:lpstr>Datenquelle!Druckbereich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Richiesta tecnica di allacciamento RTA</dc:title>
  <dc:creator>Admin</dc:creator>
  <cp:lastModifiedBy>Prediger, Waldemar</cp:lastModifiedBy>
  <cp:lastPrinted>2019-12-05T09:04:08Z</cp:lastPrinted>
  <dcterms:created xsi:type="dcterms:W3CDTF">2019-08-02T17:37:03Z</dcterms:created>
  <dcterms:modified xsi:type="dcterms:W3CDTF">2024-01-19T10:49:29Z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  <property fmtid="{D5CDD505-2E9C-101B-9397-08002B2CF9AE}" pid="7" name="MSIP_Label_a778f0de-7455-48b1-94b1-e40d100647ac_Enabled">
    <vt:lpwstr>true</vt:lpwstr>
  </property>
  <property fmtid="{D5CDD505-2E9C-101B-9397-08002B2CF9AE}" pid="8" name="MSIP_Label_a778f0de-7455-48b1-94b1-e40d100647ac_SetDate">
    <vt:lpwstr>2023-07-26T13:22:30Z</vt:lpwstr>
  </property>
  <property fmtid="{D5CDD505-2E9C-101B-9397-08002B2CF9AE}" pid="9" name="MSIP_Label_a778f0de-7455-48b1-94b1-e40d100647ac_Method">
    <vt:lpwstr>Standard</vt:lpwstr>
  </property>
  <property fmtid="{D5CDD505-2E9C-101B-9397-08002B2CF9AE}" pid="10" name="MSIP_Label_a778f0de-7455-48b1-94b1-e40d100647ac_Name">
    <vt:lpwstr>Internal - All company</vt:lpwstr>
  </property>
  <property fmtid="{D5CDD505-2E9C-101B-9397-08002B2CF9AE}" pid="11" name="MSIP_Label_a778f0de-7455-48b1-94b1-e40d100647ac_SiteId">
    <vt:lpwstr>420c935a-f900-4995-aeb1-9af57e8e12fc</vt:lpwstr>
  </property>
  <property fmtid="{D5CDD505-2E9C-101B-9397-08002B2CF9AE}" pid="12" name="MSIP_Label_a778f0de-7455-48b1-94b1-e40d100647ac_ActionId">
    <vt:lpwstr>65029e03-d241-4863-9164-1995add8a40b</vt:lpwstr>
  </property>
  <property fmtid="{D5CDD505-2E9C-101B-9397-08002B2CF9AE}" pid="13" name="MSIP_Label_a778f0de-7455-48b1-94b1-e40d100647ac_ContentBits">
    <vt:lpwstr>0</vt:lpwstr>
  </property>
</Properties>
</file>